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0" yWindow="285" windowWidth="20520" windowHeight="11640"/>
  </bookViews>
  <sheets>
    <sheet name="приложение" sheetId="4" r:id="rId1"/>
  </sheets>
  <definedNames>
    <definedName name="_xlnm.Print_Titles" localSheetId="0">приложение!$8:$11</definedName>
  </definedNames>
  <calcPr calcId="125725"/>
</workbook>
</file>

<file path=xl/calcChain.xml><?xml version="1.0" encoding="utf-8"?>
<calcChain xmlns="http://schemas.openxmlformats.org/spreadsheetml/2006/main">
  <c r="AB52" i="4"/>
  <c r="AB49" s="1"/>
  <c r="P52"/>
  <c r="AB62"/>
  <c r="Z62"/>
  <c r="F62"/>
  <c r="F52"/>
  <c r="Z52"/>
  <c r="F49"/>
  <c r="X52"/>
  <c r="V52"/>
  <c r="J15"/>
  <c r="F41"/>
  <c r="F59"/>
  <c r="T52"/>
  <c r="F78"/>
  <c r="I75"/>
  <c r="L62"/>
  <c r="N62"/>
  <c r="G62"/>
  <c r="I62"/>
  <c r="F75"/>
  <c r="F73"/>
  <c r="F70" s="1"/>
  <c r="H49"/>
  <c r="H47"/>
  <c r="H44"/>
  <c r="H41"/>
  <c r="K91"/>
  <c r="K75"/>
  <c r="K73"/>
  <c r="K83" s="1"/>
  <c r="K80" s="1"/>
  <c r="K59"/>
  <c r="K57"/>
  <c r="K54" s="1"/>
  <c r="K49"/>
  <c r="K47"/>
  <c r="K44" s="1"/>
  <c r="K41"/>
  <c r="K15" s="1"/>
  <c r="F94"/>
  <c r="H91"/>
  <c r="F91" s="1"/>
  <c r="H75"/>
  <c r="H73"/>
  <c r="H83" s="1"/>
  <c r="H80" s="1"/>
  <c r="H59"/>
  <c r="H57"/>
  <c r="H54" s="1"/>
  <c r="H38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J91"/>
  <c r="I91"/>
  <c r="G91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J75"/>
  <c r="G75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J59"/>
  <c r="I59"/>
  <c r="G59"/>
  <c r="AD49"/>
  <c r="AC49"/>
  <c r="AA49"/>
  <c r="Y49"/>
  <c r="X49"/>
  <c r="W49"/>
  <c r="V49"/>
  <c r="U49"/>
  <c r="T49"/>
  <c r="S49"/>
  <c r="R49"/>
  <c r="Q49"/>
  <c r="P49"/>
  <c r="O49"/>
  <c r="N49"/>
  <c r="M49"/>
  <c r="L49"/>
  <c r="J49"/>
  <c r="I49"/>
  <c r="G49"/>
  <c r="AD41"/>
  <c r="AD38" s="1"/>
  <c r="AC41"/>
  <c r="AC15" s="1"/>
  <c r="AB41"/>
  <c r="AB15" s="1"/>
  <c r="AA41"/>
  <c r="AA38" s="1"/>
  <c r="Z41"/>
  <c r="Z38" s="1"/>
  <c r="Y41"/>
  <c r="Y38" s="1"/>
  <c r="X41"/>
  <c r="X15" s="1"/>
  <c r="W41"/>
  <c r="W38" s="1"/>
  <c r="V41"/>
  <c r="V38" s="1"/>
  <c r="U41"/>
  <c r="U38" s="1"/>
  <c r="T41"/>
  <c r="T15" s="1"/>
  <c r="S41"/>
  <c r="S38" s="1"/>
  <c r="R41"/>
  <c r="R38" s="1"/>
  <c r="Q41"/>
  <c r="Q38" s="1"/>
  <c r="P41"/>
  <c r="P15" s="1"/>
  <c r="O41"/>
  <c r="O38" s="1"/>
  <c r="N41"/>
  <c r="N38" s="1"/>
  <c r="M41"/>
  <c r="M38" s="1"/>
  <c r="L41"/>
  <c r="L15" s="1"/>
  <c r="J41"/>
  <c r="J38" s="1"/>
  <c r="I41"/>
  <c r="I38" s="1"/>
  <c r="G41"/>
  <c r="AD73"/>
  <c r="AD70" s="1"/>
  <c r="AC73"/>
  <c r="AC70" s="1"/>
  <c r="AB73"/>
  <c r="AB70" s="1"/>
  <c r="AA73"/>
  <c r="AA83" s="1"/>
  <c r="AA80" s="1"/>
  <c r="Z73"/>
  <c r="Z70" s="1"/>
  <c r="Y73"/>
  <c r="Y70" s="1"/>
  <c r="X73"/>
  <c r="X70" s="1"/>
  <c r="W73"/>
  <c r="W83" s="1"/>
  <c r="W80" s="1"/>
  <c r="V73"/>
  <c r="V83" s="1"/>
  <c r="V80" s="1"/>
  <c r="U73"/>
  <c r="U70" s="1"/>
  <c r="T73"/>
  <c r="T70" s="1"/>
  <c r="S73"/>
  <c r="S83" s="1"/>
  <c r="S80" s="1"/>
  <c r="R73"/>
  <c r="R70" s="1"/>
  <c r="Q73"/>
  <c r="Q70" s="1"/>
  <c r="P73"/>
  <c r="P70" s="1"/>
  <c r="O73"/>
  <c r="O83" s="1"/>
  <c r="O80" s="1"/>
  <c r="N73"/>
  <c r="N70" s="1"/>
  <c r="M73"/>
  <c r="M70" s="1"/>
  <c r="L73"/>
  <c r="J73"/>
  <c r="J83" s="1"/>
  <c r="J80" s="1"/>
  <c r="I73"/>
  <c r="I70" s="1"/>
  <c r="G73"/>
  <c r="G70" s="1"/>
  <c r="E94"/>
  <c r="E78"/>
  <c r="G57"/>
  <c r="G54" s="1"/>
  <c r="AD57"/>
  <c r="AD54" s="1"/>
  <c r="AC57"/>
  <c r="AC54" s="1"/>
  <c r="AB57"/>
  <c r="AB54" s="1"/>
  <c r="AA57"/>
  <c r="AA54" s="1"/>
  <c r="Z57"/>
  <c r="Z54" s="1"/>
  <c r="Y57"/>
  <c r="Y54" s="1"/>
  <c r="X57"/>
  <c r="X54" s="1"/>
  <c r="W57"/>
  <c r="W54" s="1"/>
  <c r="V57"/>
  <c r="V54" s="1"/>
  <c r="U57"/>
  <c r="U54" s="1"/>
  <c r="T57"/>
  <c r="T54" s="1"/>
  <c r="S57"/>
  <c r="S54" s="1"/>
  <c r="R57"/>
  <c r="R54" s="1"/>
  <c r="Q57"/>
  <c r="Q54" s="1"/>
  <c r="P57"/>
  <c r="P54" s="1"/>
  <c r="O57"/>
  <c r="O54" s="1"/>
  <c r="N57"/>
  <c r="N54" s="1"/>
  <c r="M57"/>
  <c r="M54" s="1"/>
  <c r="L57"/>
  <c r="L54" s="1"/>
  <c r="J57"/>
  <c r="J54" s="1"/>
  <c r="I57"/>
  <c r="I54" s="1"/>
  <c r="E62"/>
  <c r="AD47"/>
  <c r="AC47"/>
  <c r="AB47"/>
  <c r="AA47"/>
  <c r="AA44" s="1"/>
  <c r="Y47"/>
  <c r="X47"/>
  <c r="W47"/>
  <c r="W44" s="1"/>
  <c r="V47"/>
  <c r="U47"/>
  <c r="T47"/>
  <c r="T44" s="1"/>
  <c r="S47"/>
  <c r="S44" s="1"/>
  <c r="R47"/>
  <c r="R44" s="1"/>
  <c r="Q47"/>
  <c r="P47"/>
  <c r="O47"/>
  <c r="O44" s="1"/>
  <c r="N47"/>
  <c r="M47"/>
  <c r="L47"/>
  <c r="J47"/>
  <c r="J44" s="1"/>
  <c r="I47"/>
  <c r="I44" s="1"/>
  <c r="G47"/>
  <c r="E52" l="1"/>
  <c r="Z47"/>
  <c r="Z44" s="1"/>
  <c r="Z49"/>
  <c r="E49" s="1"/>
  <c r="F57"/>
  <c r="F54" s="1"/>
  <c r="K67"/>
  <c r="K64" s="1"/>
  <c r="G67"/>
  <c r="G64" s="1"/>
  <c r="F83"/>
  <c r="F80" s="1"/>
  <c r="K70"/>
  <c r="K12"/>
  <c r="K88"/>
  <c r="F47"/>
  <c r="K38"/>
  <c r="AA70"/>
  <c r="J88"/>
  <c r="J99" s="1"/>
  <c r="J96" s="1"/>
  <c r="AA15"/>
  <c r="AA12" s="1"/>
  <c r="E59"/>
  <c r="H67"/>
  <c r="S15"/>
  <c r="S88" s="1"/>
  <c r="S85" s="1"/>
  <c r="H15"/>
  <c r="H70"/>
  <c r="S70"/>
  <c r="R15"/>
  <c r="R88" s="1"/>
  <c r="R99" s="1"/>
  <c r="R96" s="1"/>
  <c r="M67"/>
  <c r="M64" s="1"/>
  <c r="Q67"/>
  <c r="Q64" s="1"/>
  <c r="U67"/>
  <c r="U64" s="1"/>
  <c r="Y67"/>
  <c r="Y64" s="1"/>
  <c r="AC67"/>
  <c r="AC64" s="1"/>
  <c r="J70"/>
  <c r="P67"/>
  <c r="P64" s="1"/>
  <c r="X67"/>
  <c r="X64" s="1"/>
  <c r="AB67"/>
  <c r="AB64" s="1"/>
  <c r="I15"/>
  <c r="I88" s="1"/>
  <c r="I85" s="1"/>
  <c r="Z15"/>
  <c r="Z88" s="1"/>
  <c r="Z99" s="1"/>
  <c r="Z96" s="1"/>
  <c r="N83"/>
  <c r="N80" s="1"/>
  <c r="AD83"/>
  <c r="AD80" s="1"/>
  <c r="M44"/>
  <c r="U44"/>
  <c r="AC44"/>
  <c r="V70"/>
  <c r="E91"/>
  <c r="U83"/>
  <c r="U80" s="1"/>
  <c r="G44"/>
  <c r="E47"/>
  <c r="M83"/>
  <c r="M80" s="1"/>
  <c r="AC83"/>
  <c r="AC80" s="1"/>
  <c r="E73"/>
  <c r="I83"/>
  <c r="I80" s="1"/>
  <c r="R83"/>
  <c r="R80" s="1"/>
  <c r="Z83"/>
  <c r="Z80" s="1"/>
  <c r="O15"/>
  <c r="O88" s="1"/>
  <c r="O85" s="1"/>
  <c r="W15"/>
  <c r="W88" s="1"/>
  <c r="W85" s="1"/>
  <c r="Q44"/>
  <c r="Y44"/>
  <c r="I67"/>
  <c r="I64" s="1"/>
  <c r="N67"/>
  <c r="N64" s="1"/>
  <c r="R67"/>
  <c r="R64" s="1"/>
  <c r="V67"/>
  <c r="V64" s="1"/>
  <c r="Z67"/>
  <c r="Z64" s="1"/>
  <c r="AD67"/>
  <c r="AD64" s="1"/>
  <c r="G83"/>
  <c r="G80" s="1"/>
  <c r="Q83"/>
  <c r="Q80" s="1"/>
  <c r="Y83"/>
  <c r="Y80" s="1"/>
  <c r="E41"/>
  <c r="N15"/>
  <c r="N88" s="1"/>
  <c r="N99" s="1"/>
  <c r="N96" s="1"/>
  <c r="V15"/>
  <c r="V88" s="1"/>
  <c r="V99" s="1"/>
  <c r="V96" s="1"/>
  <c r="AD15"/>
  <c r="AD88" s="1"/>
  <c r="AD99" s="1"/>
  <c r="AD96" s="1"/>
  <c r="N44"/>
  <c r="V44"/>
  <c r="AD44"/>
  <c r="O70"/>
  <c r="W70"/>
  <c r="AC88"/>
  <c r="AC12"/>
  <c r="L88"/>
  <c r="L12"/>
  <c r="P88"/>
  <c r="P12"/>
  <c r="T88"/>
  <c r="T12"/>
  <c r="X88"/>
  <c r="X12"/>
  <c r="AB88"/>
  <c r="AB12"/>
  <c r="J85"/>
  <c r="E54"/>
  <c r="T67"/>
  <c r="T64" s="1"/>
  <c r="AC38"/>
  <c r="J67"/>
  <c r="J64" s="1"/>
  <c r="O67"/>
  <c r="O64" s="1"/>
  <c r="S67"/>
  <c r="S64" s="1"/>
  <c r="W67"/>
  <c r="W64" s="1"/>
  <c r="AA67"/>
  <c r="AA64" s="1"/>
  <c r="J12"/>
  <c r="P38"/>
  <c r="X38"/>
  <c r="L83"/>
  <c r="P83"/>
  <c r="P80" s="1"/>
  <c r="T83"/>
  <c r="T80" s="1"/>
  <c r="X83"/>
  <c r="X80" s="1"/>
  <c r="AB83"/>
  <c r="AB80" s="1"/>
  <c r="G15"/>
  <c r="M15"/>
  <c r="Q15"/>
  <c r="U15"/>
  <c r="Y15"/>
  <c r="L44"/>
  <c r="P44"/>
  <c r="X44"/>
  <c r="AB44"/>
  <c r="L67"/>
  <c r="L64" s="1"/>
  <c r="G38"/>
  <c r="L38"/>
  <c r="T38"/>
  <c r="AB38"/>
  <c r="E75"/>
  <c r="E57"/>
  <c r="L70"/>
  <c r="AA88" l="1"/>
  <c r="E70"/>
  <c r="S12"/>
  <c r="S99"/>
  <c r="S96" s="1"/>
  <c r="I12"/>
  <c r="F44"/>
  <c r="F67"/>
  <c r="F64" s="1"/>
  <c r="K99"/>
  <c r="K96" s="1"/>
  <c r="K85"/>
  <c r="F15"/>
  <c r="F38"/>
  <c r="I99"/>
  <c r="I96" s="1"/>
  <c r="H64"/>
  <c r="E38"/>
  <c r="N85"/>
  <c r="Z85"/>
  <c r="N12"/>
  <c r="R12"/>
  <c r="Z12"/>
  <c r="H12"/>
  <c r="H88"/>
  <c r="V12"/>
  <c r="O99"/>
  <c r="O96" s="1"/>
  <c r="R85"/>
  <c r="O12"/>
  <c r="V85"/>
  <c r="W12"/>
  <c r="AD12"/>
  <c r="E44"/>
  <c r="AD85"/>
  <c r="W99"/>
  <c r="W96" s="1"/>
  <c r="Q88"/>
  <c r="Q12"/>
  <c r="AA85"/>
  <c r="AA99"/>
  <c r="AA96" s="1"/>
  <c r="U88"/>
  <c r="U12"/>
  <c r="E83"/>
  <c r="L80"/>
  <c r="E80" s="1"/>
  <c r="X99"/>
  <c r="X96" s="1"/>
  <c r="X85"/>
  <c r="P85"/>
  <c r="P99"/>
  <c r="P96" s="1"/>
  <c r="AC99"/>
  <c r="AC96" s="1"/>
  <c r="AC85"/>
  <c r="Y88"/>
  <c r="Y12"/>
  <c r="G88"/>
  <c r="G12"/>
  <c r="E15"/>
  <c r="M88"/>
  <c r="M12"/>
  <c r="AB85"/>
  <c r="AB99"/>
  <c r="AB96" s="1"/>
  <c r="T85"/>
  <c r="T99"/>
  <c r="L99"/>
  <c r="L96" s="1"/>
  <c r="L85"/>
  <c r="E64"/>
  <c r="E67"/>
  <c r="E12" l="1"/>
  <c r="F12"/>
  <c r="F88"/>
  <c r="H85"/>
  <c r="H99"/>
  <c r="Y99"/>
  <c r="Y96" s="1"/>
  <c r="Y85"/>
  <c r="M99"/>
  <c r="M96" s="1"/>
  <c r="M85"/>
  <c r="T96"/>
  <c r="G99"/>
  <c r="G96" s="1"/>
  <c r="E88"/>
  <c r="G85"/>
  <c r="E85" s="1"/>
  <c r="U99"/>
  <c r="U96" s="1"/>
  <c r="U85"/>
  <c r="Q99"/>
  <c r="Q96" s="1"/>
  <c r="Q85"/>
  <c r="F99" l="1"/>
  <c r="F96" s="1"/>
  <c r="F85"/>
  <c r="H96"/>
  <c r="E96"/>
  <c r="E99"/>
</calcChain>
</file>

<file path=xl/sharedStrings.xml><?xml version="1.0" encoding="utf-8"?>
<sst xmlns="http://schemas.openxmlformats.org/spreadsheetml/2006/main" count="168" uniqueCount="64">
  <si>
    <t>№ п/п</t>
  </si>
  <si>
    <r>
      <t>Наименование мероприятий муниципальной программы/вид расходо</t>
    </r>
    <r>
      <rPr>
        <sz val="10"/>
        <color rgb="FF000000"/>
        <rFont val="Times New Roman"/>
        <family val="1"/>
        <charset val="204"/>
      </rPr>
      <t>в</t>
    </r>
  </si>
  <si>
    <t>Ответственный исполнитель/ соисполнитель</t>
  </si>
  <si>
    <t>Источники финансирования</t>
  </si>
  <si>
    <t>Всего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</si>
  <si>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</si>
  <si>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</si>
  <si>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</si>
  <si>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</si>
  <si>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</si>
  <si>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</si>
  <si>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</si>
  <si>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</si>
  <si>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</si>
  <si>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</si>
  <si>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</si>
  <si>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</si>
  <si>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</si>
  <si>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 муниципальной программе</t>
  </si>
  <si>
    <t>всего</t>
  </si>
  <si>
    <t>федеральный бюджет</t>
  </si>
  <si>
    <t>бюджет автономного округа</t>
  </si>
  <si>
    <t>в том числе:</t>
  </si>
  <si>
    <t xml:space="preserve"> </t>
  </si>
  <si>
    <t>1.</t>
  </si>
  <si>
    <t>1.1.</t>
  </si>
  <si>
    <t>2.</t>
  </si>
  <si>
    <t>2.1.</t>
  </si>
  <si>
    <t>Итого по подпрограмме 1</t>
  </si>
  <si>
    <t>Всего по муниципальной программе (в разрезе исполнителей, соисполнителей)</t>
  </si>
  <si>
    <t>в т.ч.</t>
  </si>
  <si>
    <t>Ответственный исполнитель - Комитет финансов администрации города</t>
  </si>
  <si>
    <t>Соисполнитель – Администрация города</t>
  </si>
  <si>
    <t>Подпрограмма 2 «Управление муниципальным долгом города Радужный»</t>
  </si>
  <si>
    <t>план</t>
  </si>
  <si>
    <t>отчет</t>
  </si>
  <si>
    <t>фактически профинансировано</t>
  </si>
  <si>
    <t>бюджетного управления комитета финансов</t>
  </si>
  <si>
    <t>администрации города Радужный</t>
  </si>
  <si>
    <t>Исполнитель: заместитель начальника</t>
  </si>
  <si>
    <t>Абдуллина Сазида Чулпановна</t>
  </si>
  <si>
    <t>тел: 8-34668-25887</t>
  </si>
  <si>
    <t>Подпрограмма 1 «Организация бюджетного процесса в  городе Радужный»</t>
  </si>
  <si>
    <t xml:space="preserve">инвестиции в объекты муниципальной собственности </t>
  </si>
  <si>
    <t>Проекты, портфели проектов (в том числе направленные на реализацию национальных и федеральных проектов Российской Федерации):</t>
  </si>
  <si>
    <t>бюджет города Радужный</t>
  </si>
  <si>
    <t>иные источники финансирования</t>
  </si>
  <si>
    <t>план на 2019 год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</si>
  <si>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</si>
  <si>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пректов)</t>
  </si>
  <si>
    <t>Прочие расходы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</si>
  <si>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</si>
  <si>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</si>
  <si>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Основное мероприятие «Обслуживание муниципального долга города Радужный »</t>
  </si>
  <si>
    <t>Участие в объединении информационных систем в единую комплексную систему управления (мероприятие 01.64)</t>
  </si>
  <si>
    <t>Содержание аппарата комитета финансов администрации города Радужный (мероприятие 01.06)</t>
  </si>
  <si>
    <t>Процентные платежи по долгу (мер 01.08.00)</t>
  </si>
  <si>
    <t>Итого по подпрограмме 2</t>
  </si>
  <si>
    <t>Отчет о ходе исполнения комплексного плана (сетевого графика)</t>
  </si>
  <si>
    <t xml:space="preserve">по реализации муниципальной программы города Радужный </t>
  </si>
  <si>
    <r>
      <t xml:space="preserve">«Управление муниципальными финансами города Радужный на 2019 - 2025 годы и на период до 2030 года» </t>
    </r>
    <r>
      <rPr>
        <b/>
        <sz val="12"/>
        <color theme="1"/>
        <rFont val="Times New Roman"/>
        <family val="1"/>
        <charset val="204"/>
      </rPr>
      <t xml:space="preserve">утверждена постановлением администрации города Радужный от 16.10.2018 № 1660 </t>
    </r>
  </si>
  <si>
    <t>Приложение  к письму</t>
  </si>
  <si>
    <t>на 01.12.2019 года</t>
  </si>
  <si>
    <t>от 04.12.2019 № 22-Исх-590</t>
  </si>
</sst>
</file>

<file path=xl/styles.xml><?xml version="1.0" encoding="utf-8"?>
<styleSheet xmlns="http://schemas.openxmlformats.org/spreadsheetml/2006/main">
  <fonts count="12">
    <font>
      <sz val="12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5" fillId="2" borderId="5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2" borderId="0" xfId="0" applyFill="1"/>
    <xf numFmtId="0" fontId="1" fillId="0" borderId="5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5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11" fillId="0" borderId="1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tabSelected="1" zoomScaleNormal="100" workbookViewId="0">
      <pane xSplit="4" ySplit="10" topLeftCell="E35" activePane="bottomRight" state="frozen"/>
      <selection pane="topRight" activeCell="E1" sqref="E1"/>
      <selection pane="bottomLeft" activeCell="A12" sqref="A12"/>
      <selection pane="bottomRight" activeCell="A18" sqref="A18:C22"/>
    </sheetView>
  </sheetViews>
  <sheetFormatPr defaultRowHeight="15.75"/>
  <cols>
    <col min="1" max="1" width="4.75" customWidth="1"/>
    <col min="2" max="2" width="15.5" customWidth="1"/>
    <col min="3" max="3" width="14.625" customWidth="1"/>
    <col min="4" max="4" width="14.75" customWidth="1"/>
    <col min="5" max="5" width="10.125" customWidth="1"/>
    <col min="6" max="6" width="9.875" customWidth="1"/>
    <col min="7" max="9" width="9.25" customWidth="1"/>
    <col min="10" max="10" width="9.25" hidden="1" customWidth="1"/>
    <col min="11" max="27" width="9.25" customWidth="1"/>
    <col min="29" max="29" width="9" customWidth="1"/>
  </cols>
  <sheetData>
    <row r="1" spans="1:30">
      <c r="X1" s="77" t="s">
        <v>61</v>
      </c>
      <c r="Y1" s="77"/>
      <c r="Z1" s="77"/>
      <c r="AA1" s="77"/>
      <c r="AB1" s="77"/>
      <c r="AC1" s="77"/>
      <c r="AD1" s="77"/>
    </row>
    <row r="2" spans="1:30">
      <c r="X2" s="22"/>
      <c r="Y2" s="22"/>
      <c r="Z2" s="76" t="s">
        <v>63</v>
      </c>
      <c r="AA2" s="76"/>
      <c r="AB2" s="76"/>
      <c r="AC2" s="76"/>
      <c r="AD2" s="76"/>
    </row>
    <row r="3" spans="1:30" ht="16.5">
      <c r="A3" s="75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19.149999999999999" customHeight="1">
      <c r="A4" s="75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s="19" customFormat="1" ht="32.450000000000003" customHeight="1">
      <c r="A5" s="79" t="s">
        <v>60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s="5" customFormat="1" ht="13.9" customHeight="1">
      <c r="A6" s="75" t="s">
        <v>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16.5" thickBot="1"/>
    <row r="8" spans="1:30" ht="25.5" customHeight="1" thickBot="1">
      <c r="A8" s="69" t="s">
        <v>0</v>
      </c>
      <c r="B8" s="72" t="s">
        <v>1</v>
      </c>
      <c r="C8" s="69" t="s">
        <v>2</v>
      </c>
      <c r="D8" s="69" t="s">
        <v>3</v>
      </c>
      <c r="E8" s="27" t="s">
        <v>4</v>
      </c>
      <c r="F8" s="65"/>
      <c r="G8" s="27" t="s">
        <v>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65"/>
    </row>
    <row r="9" spans="1:30" ht="20.25" customHeight="1" thickBot="1">
      <c r="A9" s="70"/>
      <c r="B9" s="73"/>
      <c r="C9" s="70"/>
      <c r="D9" s="70"/>
      <c r="E9" s="69" t="s">
        <v>47</v>
      </c>
      <c r="F9" s="69" t="s">
        <v>36</v>
      </c>
      <c r="G9" s="66" t="s">
        <v>6</v>
      </c>
      <c r="H9" s="67"/>
      <c r="I9" s="66" t="s">
        <v>7</v>
      </c>
      <c r="J9" s="68"/>
      <c r="K9" s="67"/>
      <c r="L9" s="66" t="s">
        <v>8</v>
      </c>
      <c r="M9" s="67"/>
      <c r="N9" s="66" t="s">
        <v>9</v>
      </c>
      <c r="O9" s="67"/>
      <c r="P9" s="66" t="s">
        <v>10</v>
      </c>
      <c r="Q9" s="67"/>
      <c r="R9" s="66" t="s">
        <v>11</v>
      </c>
      <c r="S9" s="67"/>
      <c r="T9" s="66" t="s">
        <v>12</v>
      </c>
      <c r="U9" s="67"/>
      <c r="V9" s="66" t="s">
        <v>13</v>
      </c>
      <c r="W9" s="67"/>
      <c r="X9" s="66" t="s">
        <v>14</v>
      </c>
      <c r="Y9" s="67"/>
      <c r="Z9" s="66" t="s">
        <v>15</v>
      </c>
      <c r="AA9" s="67"/>
      <c r="AB9" s="66" t="s">
        <v>16</v>
      </c>
      <c r="AC9" s="67"/>
      <c r="AD9" s="21" t="s">
        <v>17</v>
      </c>
    </row>
    <row r="10" spans="1:30" ht="28.15" customHeight="1" thickBot="1">
      <c r="A10" s="71"/>
      <c r="B10" s="74"/>
      <c r="C10" s="71"/>
      <c r="D10" s="71"/>
      <c r="E10" s="71"/>
      <c r="F10" s="71"/>
      <c r="G10" s="1" t="s">
        <v>34</v>
      </c>
      <c r="H10" s="1" t="s">
        <v>35</v>
      </c>
      <c r="I10" s="1" t="s">
        <v>34</v>
      </c>
      <c r="J10" s="1" t="s">
        <v>35</v>
      </c>
      <c r="K10" s="1" t="s">
        <v>35</v>
      </c>
      <c r="L10" s="1" t="s">
        <v>34</v>
      </c>
      <c r="M10" s="1" t="s">
        <v>35</v>
      </c>
      <c r="N10" s="1" t="s">
        <v>34</v>
      </c>
      <c r="O10" s="1" t="s">
        <v>35</v>
      </c>
      <c r="P10" s="1" t="s">
        <v>34</v>
      </c>
      <c r="Q10" s="1" t="s">
        <v>35</v>
      </c>
      <c r="R10" s="1" t="s">
        <v>34</v>
      </c>
      <c r="S10" s="1" t="s">
        <v>35</v>
      </c>
      <c r="T10" s="1" t="s">
        <v>34</v>
      </c>
      <c r="U10" s="1" t="s">
        <v>35</v>
      </c>
      <c r="V10" s="1" t="s">
        <v>34</v>
      </c>
      <c r="W10" s="1" t="s">
        <v>35</v>
      </c>
      <c r="X10" s="1" t="s">
        <v>34</v>
      </c>
      <c r="Y10" s="1" t="s">
        <v>35</v>
      </c>
      <c r="Z10" s="1" t="s">
        <v>34</v>
      </c>
      <c r="AA10" s="1" t="s">
        <v>35</v>
      </c>
      <c r="AB10" s="1" t="s">
        <v>34</v>
      </c>
      <c r="AC10" s="1" t="s">
        <v>35</v>
      </c>
      <c r="AD10" s="1" t="s">
        <v>34</v>
      </c>
    </row>
    <row r="11" spans="1:30" ht="16.5" thickBot="1">
      <c r="A11" s="15">
        <v>1</v>
      </c>
      <c r="B11" s="1">
        <v>2</v>
      </c>
      <c r="C11" s="1">
        <v>3</v>
      </c>
      <c r="D11" s="15">
        <v>4</v>
      </c>
      <c r="E11" s="1">
        <v>5</v>
      </c>
      <c r="F11" s="1">
        <v>6</v>
      </c>
      <c r="G11" s="15">
        <v>7</v>
      </c>
      <c r="H11" s="1">
        <v>8</v>
      </c>
      <c r="I11" s="1">
        <v>9</v>
      </c>
      <c r="J11" s="15">
        <v>10</v>
      </c>
      <c r="K11" s="1">
        <v>10</v>
      </c>
      <c r="L11" s="1">
        <v>11</v>
      </c>
      <c r="M11" s="1">
        <v>12</v>
      </c>
      <c r="N11" s="15">
        <v>12</v>
      </c>
      <c r="O11" s="1">
        <v>14</v>
      </c>
      <c r="P11" s="1">
        <v>13</v>
      </c>
      <c r="Q11" s="15">
        <v>16</v>
      </c>
      <c r="R11" s="1">
        <v>14</v>
      </c>
      <c r="S11" s="1">
        <v>18</v>
      </c>
      <c r="T11" s="15">
        <v>15</v>
      </c>
      <c r="U11" s="1">
        <v>20</v>
      </c>
      <c r="V11" s="1">
        <v>16</v>
      </c>
      <c r="W11" s="1"/>
      <c r="X11" s="15">
        <v>17</v>
      </c>
      <c r="Y11" s="1"/>
      <c r="Z11" s="1">
        <v>18</v>
      </c>
      <c r="AA11" s="1"/>
      <c r="AB11" s="1">
        <v>19</v>
      </c>
      <c r="AC11" s="1"/>
      <c r="AD11" s="15">
        <v>20</v>
      </c>
    </row>
    <row r="12" spans="1:30" ht="16.5" thickBot="1">
      <c r="A12" s="43" t="s">
        <v>18</v>
      </c>
      <c r="B12" s="57"/>
      <c r="C12" s="44"/>
      <c r="D12" s="12" t="s">
        <v>19</v>
      </c>
      <c r="E12" s="3">
        <f>G12+I12+L12+N12+P12+R12+T12+V12+X12+Z12+AB12+AD12</f>
        <v>37822</v>
      </c>
      <c r="F12" s="3">
        <f>F15</f>
        <v>29972</v>
      </c>
      <c r="G12" s="3">
        <f>G15</f>
        <v>4988.1000000000004</v>
      </c>
      <c r="H12" s="3">
        <f>H15</f>
        <v>4587.1000000000004</v>
      </c>
      <c r="I12" s="3">
        <f t="shared" ref="I12:AD12" si="0">I15</f>
        <v>3663.3</v>
      </c>
      <c r="J12" s="3">
        <f t="shared" si="0"/>
        <v>0</v>
      </c>
      <c r="K12" s="3">
        <f t="shared" si="0"/>
        <v>3261.3</v>
      </c>
      <c r="L12" s="3">
        <f t="shared" si="0"/>
        <v>2414.59</v>
      </c>
      <c r="M12" s="3">
        <f t="shared" si="0"/>
        <v>2414.59</v>
      </c>
      <c r="N12" s="3">
        <f t="shared" si="0"/>
        <v>4789.29</v>
      </c>
      <c r="O12" s="3">
        <f t="shared" si="0"/>
        <v>4387.2300000000005</v>
      </c>
      <c r="P12" s="3">
        <f t="shared" si="0"/>
        <v>1800.1200000000003</v>
      </c>
      <c r="Q12" s="3">
        <f t="shared" si="0"/>
        <v>1397.77</v>
      </c>
      <c r="R12" s="3">
        <f t="shared" si="0"/>
        <v>3398.7</v>
      </c>
      <c r="S12" s="3">
        <f t="shared" si="0"/>
        <v>2997.35</v>
      </c>
      <c r="T12" s="3">
        <f t="shared" si="0"/>
        <v>3834</v>
      </c>
      <c r="U12" s="3">
        <f t="shared" si="0"/>
        <v>3432.6</v>
      </c>
      <c r="V12" s="3">
        <f t="shared" si="0"/>
        <v>2088</v>
      </c>
      <c r="W12" s="3">
        <f t="shared" si="0"/>
        <v>1685.5900000000001</v>
      </c>
      <c r="X12" s="3">
        <f t="shared" si="0"/>
        <v>1957</v>
      </c>
      <c r="Y12" s="3">
        <f t="shared" si="0"/>
        <v>1555.66</v>
      </c>
      <c r="Z12" s="3">
        <f t="shared" si="0"/>
        <v>2418.04</v>
      </c>
      <c r="AA12" s="3">
        <f t="shared" si="0"/>
        <v>2016.04</v>
      </c>
      <c r="AB12" s="3">
        <f t="shared" si="0"/>
        <v>2755.48</v>
      </c>
      <c r="AC12" s="3">
        <f t="shared" si="0"/>
        <v>2236.77</v>
      </c>
      <c r="AD12" s="3">
        <f t="shared" si="0"/>
        <v>3715.38</v>
      </c>
    </row>
    <row r="13" spans="1:30" ht="26.25" thickBot="1">
      <c r="A13" s="51"/>
      <c r="B13" s="58"/>
      <c r="C13" s="52"/>
      <c r="D13" s="12" t="s">
        <v>20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 thickBot="1">
      <c r="A14" s="51"/>
      <c r="B14" s="58"/>
      <c r="C14" s="52"/>
      <c r="D14" s="12" t="s">
        <v>21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 thickBot="1">
      <c r="A15" s="51"/>
      <c r="B15" s="58"/>
      <c r="C15" s="52"/>
      <c r="D15" s="18" t="s">
        <v>45</v>
      </c>
      <c r="E15" s="3">
        <f>G15+I15+L15+N15+P15+R15+T15+V15+X15+Z15+AB15+AD15</f>
        <v>37822</v>
      </c>
      <c r="F15" s="3">
        <f>F41</f>
        <v>29972</v>
      </c>
      <c r="G15" s="3">
        <f>G41</f>
        <v>4988.1000000000004</v>
      </c>
      <c r="H15" s="3">
        <f>H41</f>
        <v>4587.1000000000004</v>
      </c>
      <c r="I15" s="3">
        <f t="shared" ref="I15:AD15" si="1">I41</f>
        <v>3663.3</v>
      </c>
      <c r="J15" s="3">
        <f>J41</f>
        <v>0</v>
      </c>
      <c r="K15" s="3">
        <f t="shared" si="1"/>
        <v>3261.3</v>
      </c>
      <c r="L15" s="3">
        <f t="shared" si="1"/>
        <v>2414.59</v>
      </c>
      <c r="M15" s="3">
        <f t="shared" si="1"/>
        <v>2414.59</v>
      </c>
      <c r="N15" s="3">
        <f t="shared" si="1"/>
        <v>4789.29</v>
      </c>
      <c r="O15" s="3">
        <f t="shared" si="1"/>
        <v>4387.2300000000005</v>
      </c>
      <c r="P15" s="3">
        <f t="shared" si="1"/>
        <v>1800.1200000000003</v>
      </c>
      <c r="Q15" s="3">
        <f t="shared" si="1"/>
        <v>1397.77</v>
      </c>
      <c r="R15" s="3">
        <f t="shared" si="1"/>
        <v>3398.7</v>
      </c>
      <c r="S15" s="3">
        <f t="shared" si="1"/>
        <v>2997.35</v>
      </c>
      <c r="T15" s="3">
        <f t="shared" si="1"/>
        <v>3834</v>
      </c>
      <c r="U15" s="3">
        <f t="shared" si="1"/>
        <v>3432.6</v>
      </c>
      <c r="V15" s="3">
        <f t="shared" si="1"/>
        <v>2088</v>
      </c>
      <c r="W15" s="3">
        <f t="shared" si="1"/>
        <v>1685.5900000000001</v>
      </c>
      <c r="X15" s="3">
        <f t="shared" si="1"/>
        <v>1957</v>
      </c>
      <c r="Y15" s="3">
        <f t="shared" si="1"/>
        <v>1555.66</v>
      </c>
      <c r="Z15" s="3">
        <f t="shared" si="1"/>
        <v>2418.04</v>
      </c>
      <c r="AA15" s="3">
        <f t="shared" si="1"/>
        <v>2016.04</v>
      </c>
      <c r="AB15" s="3">
        <f t="shared" si="1"/>
        <v>2755.48</v>
      </c>
      <c r="AC15" s="3">
        <f t="shared" si="1"/>
        <v>2236.77</v>
      </c>
      <c r="AD15" s="3">
        <f t="shared" si="1"/>
        <v>3715.38</v>
      </c>
    </row>
    <row r="16" spans="1:30" ht="31.9" customHeight="1" thickBot="1">
      <c r="A16" s="59"/>
      <c r="B16" s="60"/>
      <c r="C16" s="61"/>
      <c r="D16" s="4" t="s">
        <v>46</v>
      </c>
      <c r="E16" s="3"/>
      <c r="F16" s="3"/>
      <c r="G16" s="3"/>
      <c r="H16" s="3"/>
      <c r="I16" s="3"/>
      <c r="J16" s="3"/>
      <c r="K16" s="3"/>
      <c r="L16" s="7"/>
      <c r="M16" s="7"/>
      <c r="N16" s="7"/>
      <c r="O16" s="3"/>
      <c r="P16" s="3"/>
      <c r="Q16" s="3"/>
      <c r="R16" s="3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6.5" thickBot="1">
      <c r="A17" s="62" t="s">
        <v>22</v>
      </c>
      <c r="B17" s="63"/>
      <c r="C17" s="64"/>
      <c r="D17" s="13" t="s">
        <v>23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6.5" thickBot="1">
      <c r="A18" s="34" t="s">
        <v>43</v>
      </c>
      <c r="B18" s="56"/>
      <c r="C18" s="35"/>
      <c r="D18" s="13" t="s">
        <v>19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6.25" thickBot="1">
      <c r="A19" s="36"/>
      <c r="B19" s="54"/>
      <c r="C19" s="37"/>
      <c r="D19" s="13" t="s">
        <v>20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39" thickBot="1">
      <c r="A20" s="36"/>
      <c r="B20" s="54"/>
      <c r="C20" s="37"/>
      <c r="D20" s="13" t="s">
        <v>21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26.25" thickBot="1">
      <c r="A21" s="36"/>
      <c r="B21" s="54"/>
      <c r="C21" s="37"/>
      <c r="D21" s="17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7" thickBot="1">
      <c r="A22" s="38"/>
      <c r="B22" s="55"/>
      <c r="C22" s="39"/>
      <c r="D22" s="20" t="s">
        <v>46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6.5" thickBot="1">
      <c r="A23" s="34" t="s">
        <v>44</v>
      </c>
      <c r="B23" s="56"/>
      <c r="C23" s="35"/>
      <c r="D23" s="17" t="s">
        <v>19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26.25" thickBot="1">
      <c r="A24" s="36"/>
      <c r="B24" s="54"/>
      <c r="C24" s="37"/>
      <c r="D24" s="17" t="s">
        <v>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39" thickBot="1">
      <c r="A25" s="36"/>
      <c r="B25" s="54"/>
      <c r="C25" s="37"/>
      <c r="D25" s="17" t="s">
        <v>21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26.25" thickBot="1">
      <c r="A26" s="36"/>
      <c r="B26" s="54"/>
      <c r="C26" s="37"/>
      <c r="D26" s="17" t="s">
        <v>45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27" thickBot="1">
      <c r="A27" s="38"/>
      <c r="B27" s="55"/>
      <c r="C27" s="39"/>
      <c r="D27" s="20" t="s">
        <v>46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6.5" thickBot="1">
      <c r="A28" s="34" t="s">
        <v>48</v>
      </c>
      <c r="B28" s="56"/>
      <c r="C28" s="35"/>
      <c r="D28" s="17" t="s">
        <v>19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6.25" thickBot="1">
      <c r="A29" s="36"/>
      <c r="B29" s="54"/>
      <c r="C29" s="37"/>
      <c r="D29" s="17" t="s">
        <v>20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39" thickBot="1">
      <c r="A30" s="36"/>
      <c r="B30" s="54"/>
      <c r="C30" s="37"/>
      <c r="D30" s="17" t="s">
        <v>21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6.25" thickBot="1">
      <c r="A31" s="36"/>
      <c r="B31" s="54"/>
      <c r="C31" s="37"/>
      <c r="D31" s="17" t="s">
        <v>45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7" thickBot="1">
      <c r="A32" s="38"/>
      <c r="B32" s="55"/>
      <c r="C32" s="39"/>
      <c r="D32" s="20" t="s">
        <v>46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6.5" thickBot="1">
      <c r="A33" s="34" t="s">
        <v>49</v>
      </c>
      <c r="B33" s="56"/>
      <c r="C33" s="35"/>
      <c r="D33" s="17" t="s">
        <v>19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6.25" thickBot="1">
      <c r="A34" s="36"/>
      <c r="B34" s="54"/>
      <c r="C34" s="37"/>
      <c r="D34" s="17" t="s">
        <v>20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39" thickBot="1">
      <c r="A35" s="36"/>
      <c r="B35" s="54"/>
      <c r="C35" s="37"/>
      <c r="D35" s="17" t="s">
        <v>21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6.25" thickBot="1">
      <c r="A36" s="36"/>
      <c r="B36" s="54"/>
      <c r="C36" s="37"/>
      <c r="D36" s="17" t="s">
        <v>45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7" thickBot="1">
      <c r="A37" s="38"/>
      <c r="B37" s="55"/>
      <c r="C37" s="39"/>
      <c r="D37" s="20" t="s">
        <v>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6.5" thickBot="1">
      <c r="A38" s="34" t="s">
        <v>50</v>
      </c>
      <c r="B38" s="56"/>
      <c r="C38" s="35"/>
      <c r="D38" s="13" t="s">
        <v>19</v>
      </c>
      <c r="E38" s="2">
        <f>G38+I38+L38+N38+P38+R38+T38+V38+X38+Z38+AB38+AD38</f>
        <v>37822</v>
      </c>
      <c r="F38" s="2">
        <f>F41</f>
        <v>29972</v>
      </c>
      <c r="G38" s="2">
        <f>G41</f>
        <v>4988.1000000000004</v>
      </c>
      <c r="H38" s="2">
        <f>H41</f>
        <v>4587.1000000000004</v>
      </c>
      <c r="I38" s="2">
        <f t="shared" ref="I38:AD38" si="2">I41</f>
        <v>3663.3</v>
      </c>
      <c r="J38" s="2">
        <f t="shared" si="2"/>
        <v>0</v>
      </c>
      <c r="K38" s="2">
        <f t="shared" si="2"/>
        <v>3261.3</v>
      </c>
      <c r="L38" s="2">
        <f t="shared" si="2"/>
        <v>2414.59</v>
      </c>
      <c r="M38" s="2">
        <f t="shared" si="2"/>
        <v>2414.59</v>
      </c>
      <c r="N38" s="2">
        <f t="shared" si="2"/>
        <v>4789.29</v>
      </c>
      <c r="O38" s="2">
        <f t="shared" si="2"/>
        <v>4387.2300000000005</v>
      </c>
      <c r="P38" s="2">
        <f t="shared" si="2"/>
        <v>1800.1200000000003</v>
      </c>
      <c r="Q38" s="2">
        <f t="shared" si="2"/>
        <v>1397.77</v>
      </c>
      <c r="R38" s="2">
        <f t="shared" si="2"/>
        <v>3398.7</v>
      </c>
      <c r="S38" s="2">
        <f t="shared" si="2"/>
        <v>2997.35</v>
      </c>
      <c r="T38" s="2">
        <f t="shared" si="2"/>
        <v>3834</v>
      </c>
      <c r="U38" s="2">
        <f t="shared" si="2"/>
        <v>3432.6</v>
      </c>
      <c r="V38" s="2">
        <f t="shared" si="2"/>
        <v>2088</v>
      </c>
      <c r="W38" s="2">
        <f t="shared" si="2"/>
        <v>1685.5900000000001</v>
      </c>
      <c r="X38" s="2">
        <f t="shared" si="2"/>
        <v>1957</v>
      </c>
      <c r="Y38" s="2">
        <f t="shared" si="2"/>
        <v>1555.66</v>
      </c>
      <c r="Z38" s="2">
        <f t="shared" si="2"/>
        <v>2418.04</v>
      </c>
      <c r="AA38" s="2">
        <f t="shared" si="2"/>
        <v>2016.04</v>
      </c>
      <c r="AB38" s="2">
        <f t="shared" si="2"/>
        <v>2755.48</v>
      </c>
      <c r="AC38" s="2">
        <f t="shared" si="2"/>
        <v>2236.77</v>
      </c>
      <c r="AD38" s="2">
        <f t="shared" si="2"/>
        <v>3715.38</v>
      </c>
    </row>
    <row r="39" spans="1:30" ht="26.25" thickBot="1">
      <c r="A39" s="36"/>
      <c r="B39" s="54"/>
      <c r="C39" s="37"/>
      <c r="D39" s="13" t="s">
        <v>20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9" thickBot="1">
      <c r="A40" s="36"/>
      <c r="B40" s="54"/>
      <c r="C40" s="37"/>
      <c r="D40" s="13" t="s">
        <v>21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26.25" thickBot="1">
      <c r="A41" s="36"/>
      <c r="B41" s="54"/>
      <c r="C41" s="37"/>
      <c r="D41" s="17" t="s">
        <v>45</v>
      </c>
      <c r="E41" s="2">
        <f>G41+I41+L41+N41+P41+R41+T41+V41+X41+Z41+AB41+AD41</f>
        <v>37822</v>
      </c>
      <c r="F41" s="2">
        <f>F52+F62+F78</f>
        <v>29972</v>
      </c>
      <c r="G41" s="2">
        <f>G52+G62+G78</f>
        <v>4988.1000000000004</v>
      </c>
      <c r="H41" s="2">
        <f t="shared" ref="H41:AD41" si="3">H52+H62+H78</f>
        <v>4587.1000000000004</v>
      </c>
      <c r="I41" s="2">
        <f t="shared" si="3"/>
        <v>3663.3</v>
      </c>
      <c r="J41" s="2">
        <f t="shared" si="3"/>
        <v>0</v>
      </c>
      <c r="K41" s="2">
        <f t="shared" si="3"/>
        <v>3261.3</v>
      </c>
      <c r="L41" s="2">
        <f t="shared" si="3"/>
        <v>2414.59</v>
      </c>
      <c r="M41" s="2">
        <f t="shared" si="3"/>
        <v>2414.59</v>
      </c>
      <c r="N41" s="2">
        <f t="shared" si="3"/>
        <v>4789.29</v>
      </c>
      <c r="O41" s="2">
        <f t="shared" si="3"/>
        <v>4387.2300000000005</v>
      </c>
      <c r="P41" s="2">
        <f t="shared" si="3"/>
        <v>1800.1200000000003</v>
      </c>
      <c r="Q41" s="2">
        <f t="shared" si="3"/>
        <v>1397.77</v>
      </c>
      <c r="R41" s="2">
        <f t="shared" si="3"/>
        <v>3398.7</v>
      </c>
      <c r="S41" s="2">
        <f t="shared" si="3"/>
        <v>2997.35</v>
      </c>
      <c r="T41" s="2">
        <f t="shared" si="3"/>
        <v>3834</v>
      </c>
      <c r="U41" s="2">
        <f t="shared" si="3"/>
        <v>3432.6</v>
      </c>
      <c r="V41" s="2">
        <f t="shared" si="3"/>
        <v>2088</v>
      </c>
      <c r="W41" s="2">
        <f t="shared" si="3"/>
        <v>1685.5900000000001</v>
      </c>
      <c r="X41" s="2">
        <f t="shared" si="3"/>
        <v>1957</v>
      </c>
      <c r="Y41" s="2">
        <f t="shared" si="3"/>
        <v>1555.66</v>
      </c>
      <c r="Z41" s="2">
        <f t="shared" si="3"/>
        <v>2418.04</v>
      </c>
      <c r="AA41" s="2">
        <f t="shared" si="3"/>
        <v>2016.04</v>
      </c>
      <c r="AB41" s="2">
        <f t="shared" si="3"/>
        <v>2755.48</v>
      </c>
      <c r="AC41" s="2">
        <f t="shared" si="3"/>
        <v>2236.77</v>
      </c>
      <c r="AD41" s="2">
        <f t="shared" si="3"/>
        <v>3715.38</v>
      </c>
    </row>
    <row r="42" spans="1:30" ht="27" thickBot="1">
      <c r="A42" s="38"/>
      <c r="B42" s="55"/>
      <c r="C42" s="39"/>
      <c r="D42" s="20" t="s">
        <v>46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6.5" customHeight="1" thickBot="1">
      <c r="A43" s="24" t="s">
        <v>42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</row>
    <row r="44" spans="1:30" ht="16.5" thickBot="1">
      <c r="A44" s="41" t="s">
        <v>24</v>
      </c>
      <c r="B44" s="51" t="s">
        <v>51</v>
      </c>
      <c r="C44" s="52"/>
      <c r="D44" s="12" t="s">
        <v>19</v>
      </c>
      <c r="E44" s="3">
        <f>G44+I44+L44+N44+P44+R44+T44+V44+X44+Z44+AB44+AD44</f>
        <v>31306.000000000004</v>
      </c>
      <c r="F44" s="3">
        <f>F47</f>
        <v>28225.53</v>
      </c>
      <c r="G44" s="3">
        <f>G47</f>
        <v>4587.1000000000004</v>
      </c>
      <c r="H44" s="3">
        <f t="shared" ref="H44:AD44" si="4">H47</f>
        <v>4587.1000000000004</v>
      </c>
      <c r="I44" s="3">
        <f t="shared" si="4"/>
        <v>3086.65</v>
      </c>
      <c r="J44" s="3">
        <f t="shared" si="4"/>
        <v>0</v>
      </c>
      <c r="K44" s="3">
        <f t="shared" si="4"/>
        <v>3086.65</v>
      </c>
      <c r="L44" s="3">
        <f t="shared" si="4"/>
        <v>2239.94</v>
      </c>
      <c r="M44" s="3">
        <f t="shared" si="4"/>
        <v>2239.94</v>
      </c>
      <c r="N44" s="3">
        <f t="shared" si="4"/>
        <v>4212.59</v>
      </c>
      <c r="O44" s="3">
        <f t="shared" si="4"/>
        <v>4212.59</v>
      </c>
      <c r="P44" s="3">
        <f t="shared" si="4"/>
        <v>1223.1200000000003</v>
      </c>
      <c r="Q44" s="3">
        <f t="shared" si="4"/>
        <v>1223.1199999999999</v>
      </c>
      <c r="R44" s="3">
        <f t="shared" si="4"/>
        <v>2822.7</v>
      </c>
      <c r="S44" s="3">
        <f t="shared" si="4"/>
        <v>2822.7</v>
      </c>
      <c r="T44" s="3">
        <f t="shared" si="4"/>
        <v>3258</v>
      </c>
      <c r="U44" s="3">
        <f t="shared" si="4"/>
        <v>3257.96</v>
      </c>
      <c r="V44" s="3">
        <f t="shared" si="4"/>
        <v>1511</v>
      </c>
      <c r="W44" s="3">
        <f t="shared" si="4"/>
        <v>1510.94</v>
      </c>
      <c r="X44" s="3">
        <f t="shared" si="4"/>
        <v>1381</v>
      </c>
      <c r="Y44" s="3">
        <f t="shared" si="4"/>
        <v>1381.01</v>
      </c>
      <c r="Z44" s="3">
        <f t="shared" si="4"/>
        <v>1841.4</v>
      </c>
      <c r="AA44" s="3">
        <f t="shared" si="4"/>
        <v>1841.4</v>
      </c>
      <c r="AB44" s="3">
        <f t="shared" si="4"/>
        <v>2062.12</v>
      </c>
      <c r="AC44" s="3">
        <f t="shared" si="4"/>
        <v>2062.12</v>
      </c>
      <c r="AD44" s="3">
        <f t="shared" si="4"/>
        <v>3080.38</v>
      </c>
    </row>
    <row r="45" spans="1:30" ht="26.25" thickBot="1">
      <c r="A45" s="49"/>
      <c r="B45" s="45"/>
      <c r="C45" s="46"/>
      <c r="D45" s="12" t="s">
        <v>20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9" thickBot="1">
      <c r="A46" s="49"/>
      <c r="B46" s="45"/>
      <c r="C46" s="46"/>
      <c r="D46" s="12" t="s">
        <v>21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6.25" thickBot="1">
      <c r="A47" s="49"/>
      <c r="B47" s="45"/>
      <c r="C47" s="46"/>
      <c r="D47" s="18" t="s">
        <v>45</v>
      </c>
      <c r="E47" s="3">
        <f>G47+I47+L47+N47+P47+R47+T47+V47+X47+Z47+AB47+AD47</f>
        <v>31306.000000000004</v>
      </c>
      <c r="F47" s="3">
        <f>F52</f>
        <v>28225.53</v>
      </c>
      <c r="G47" s="3">
        <f>G52</f>
        <v>4587.1000000000004</v>
      </c>
      <c r="H47" s="3">
        <f t="shared" ref="H47:AD47" si="5">H52</f>
        <v>4587.1000000000004</v>
      </c>
      <c r="I47" s="3">
        <f t="shared" si="5"/>
        <v>3086.65</v>
      </c>
      <c r="J47" s="3">
        <f t="shared" si="5"/>
        <v>0</v>
      </c>
      <c r="K47" s="3">
        <f t="shared" si="5"/>
        <v>3086.65</v>
      </c>
      <c r="L47" s="3">
        <f t="shared" si="5"/>
        <v>2239.94</v>
      </c>
      <c r="M47" s="3">
        <f t="shared" si="5"/>
        <v>2239.94</v>
      </c>
      <c r="N47" s="3">
        <f t="shared" si="5"/>
        <v>4212.59</v>
      </c>
      <c r="O47" s="3">
        <f t="shared" si="5"/>
        <v>4212.59</v>
      </c>
      <c r="P47" s="3">
        <f t="shared" si="5"/>
        <v>1223.1200000000003</v>
      </c>
      <c r="Q47" s="3">
        <f t="shared" si="5"/>
        <v>1223.1199999999999</v>
      </c>
      <c r="R47" s="3">
        <f t="shared" si="5"/>
        <v>2822.7</v>
      </c>
      <c r="S47" s="3">
        <f t="shared" si="5"/>
        <v>2822.7</v>
      </c>
      <c r="T47" s="3">
        <f t="shared" si="5"/>
        <v>3258</v>
      </c>
      <c r="U47" s="3">
        <f t="shared" si="5"/>
        <v>3257.96</v>
      </c>
      <c r="V47" s="3">
        <f t="shared" si="5"/>
        <v>1511</v>
      </c>
      <c r="W47" s="3">
        <f t="shared" si="5"/>
        <v>1510.94</v>
      </c>
      <c r="X47" s="3">
        <f t="shared" si="5"/>
        <v>1381</v>
      </c>
      <c r="Y47" s="3">
        <f t="shared" si="5"/>
        <v>1381.01</v>
      </c>
      <c r="Z47" s="3">
        <f t="shared" si="5"/>
        <v>1841.4</v>
      </c>
      <c r="AA47" s="3">
        <f t="shared" si="5"/>
        <v>1841.4</v>
      </c>
      <c r="AB47" s="3">
        <f t="shared" si="5"/>
        <v>2062.12</v>
      </c>
      <c r="AC47" s="3">
        <f t="shared" si="5"/>
        <v>2062.12</v>
      </c>
      <c r="AD47" s="3">
        <f t="shared" si="5"/>
        <v>3080.38</v>
      </c>
    </row>
    <row r="48" spans="1:30" ht="30.6" customHeight="1" thickBot="1">
      <c r="A48" s="50"/>
      <c r="B48" s="47"/>
      <c r="C48" s="48"/>
      <c r="D48" s="4" t="s">
        <v>46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6.5" thickBot="1">
      <c r="A49" s="53" t="s">
        <v>25</v>
      </c>
      <c r="B49" s="34" t="s">
        <v>55</v>
      </c>
      <c r="C49" s="35"/>
      <c r="D49" s="13" t="s">
        <v>19</v>
      </c>
      <c r="E49" s="2">
        <f>G49+I49+L49+N49+P49+R49+T49+V49+X49+Z49+AB49+AD49</f>
        <v>31306.000000000004</v>
      </c>
      <c r="F49" s="2">
        <f>F52</f>
        <v>28225.53</v>
      </c>
      <c r="G49" s="2">
        <f>G52</f>
        <v>4587.1000000000004</v>
      </c>
      <c r="H49" s="2">
        <f t="shared" ref="H49:AD49" si="6">H52</f>
        <v>4587.1000000000004</v>
      </c>
      <c r="I49" s="2">
        <f t="shared" si="6"/>
        <v>3086.65</v>
      </c>
      <c r="J49" s="2">
        <f t="shared" si="6"/>
        <v>0</v>
      </c>
      <c r="K49" s="2">
        <f t="shared" si="6"/>
        <v>3086.65</v>
      </c>
      <c r="L49" s="2">
        <f t="shared" si="6"/>
        <v>2239.94</v>
      </c>
      <c r="M49" s="2">
        <f t="shared" si="6"/>
        <v>2239.94</v>
      </c>
      <c r="N49" s="2">
        <f t="shared" si="6"/>
        <v>4212.59</v>
      </c>
      <c r="O49" s="2">
        <f t="shared" si="6"/>
        <v>4212.59</v>
      </c>
      <c r="P49" s="2">
        <f t="shared" si="6"/>
        <v>1223.1200000000003</v>
      </c>
      <c r="Q49" s="2">
        <f t="shared" si="6"/>
        <v>1223.1199999999999</v>
      </c>
      <c r="R49" s="2">
        <f t="shared" si="6"/>
        <v>2822.7</v>
      </c>
      <c r="S49" s="2">
        <f t="shared" si="6"/>
        <v>2822.7</v>
      </c>
      <c r="T49" s="2">
        <f t="shared" si="6"/>
        <v>3258</v>
      </c>
      <c r="U49" s="2">
        <f t="shared" si="6"/>
        <v>3257.96</v>
      </c>
      <c r="V49" s="2">
        <f t="shared" si="6"/>
        <v>1511</v>
      </c>
      <c r="W49" s="2">
        <f t="shared" si="6"/>
        <v>1510.94</v>
      </c>
      <c r="X49" s="2">
        <f t="shared" si="6"/>
        <v>1381</v>
      </c>
      <c r="Y49" s="2">
        <f t="shared" si="6"/>
        <v>1381.01</v>
      </c>
      <c r="Z49" s="2">
        <f t="shared" si="6"/>
        <v>1841.4</v>
      </c>
      <c r="AA49" s="2">
        <f t="shared" si="6"/>
        <v>1841.4</v>
      </c>
      <c r="AB49" s="2">
        <f t="shared" si="6"/>
        <v>2062.12</v>
      </c>
      <c r="AC49" s="2">
        <f t="shared" si="6"/>
        <v>2062.12</v>
      </c>
      <c r="AD49" s="2">
        <f t="shared" si="6"/>
        <v>3080.38</v>
      </c>
    </row>
    <row r="50" spans="1:30" ht="26.25" thickBot="1">
      <c r="A50" s="32"/>
      <c r="B50" s="36"/>
      <c r="C50" s="37"/>
      <c r="D50" s="13" t="s">
        <v>20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39" thickBot="1">
      <c r="A51" s="32"/>
      <c r="B51" s="36"/>
      <c r="C51" s="37"/>
      <c r="D51" s="13" t="s">
        <v>21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6.25" thickBot="1">
      <c r="A52" s="32"/>
      <c r="B52" s="36"/>
      <c r="C52" s="37"/>
      <c r="D52" s="17" t="s">
        <v>45</v>
      </c>
      <c r="E52" s="23">
        <f>G52+I52+L52+N52+P52+R52+T52+V52+X52+Z52+AB52+AD52</f>
        <v>31306.000000000004</v>
      </c>
      <c r="F52" s="2">
        <f>H52+K52+M52+O52+Q52+S52+U52+W52+Y52+AA52+AC52</f>
        <v>28225.53</v>
      </c>
      <c r="G52" s="2">
        <v>4587.1000000000004</v>
      </c>
      <c r="H52" s="2">
        <v>4587.1000000000004</v>
      </c>
      <c r="I52" s="2">
        <v>3086.65</v>
      </c>
      <c r="J52" s="2"/>
      <c r="K52" s="23">
        <v>3086.65</v>
      </c>
      <c r="L52" s="2">
        <v>2239.94</v>
      </c>
      <c r="M52" s="2">
        <v>2239.94</v>
      </c>
      <c r="N52" s="2">
        <v>4212.59</v>
      </c>
      <c r="O52" s="2">
        <v>4212.59</v>
      </c>
      <c r="P52" s="2">
        <f>1223.12+3751.9-3751.9</f>
        <v>1223.1200000000003</v>
      </c>
      <c r="Q52" s="2">
        <v>1223.1199999999999</v>
      </c>
      <c r="R52" s="2">
        <v>2822.7</v>
      </c>
      <c r="S52" s="2">
        <v>2822.7</v>
      </c>
      <c r="T52" s="2">
        <f>2522+736</f>
        <v>3258</v>
      </c>
      <c r="U52" s="2">
        <v>3257.96</v>
      </c>
      <c r="V52" s="2">
        <f>2522-736-275</f>
        <v>1511</v>
      </c>
      <c r="W52" s="2">
        <v>1510.94</v>
      </c>
      <c r="X52" s="2">
        <f>2523-1142</f>
        <v>1381</v>
      </c>
      <c r="Y52" s="2">
        <v>1381.01</v>
      </c>
      <c r="Z52" s="2">
        <f>252+1059+527+3.4</f>
        <v>1841.4</v>
      </c>
      <c r="AA52" s="2">
        <v>1841.4</v>
      </c>
      <c r="AB52" s="2">
        <f>2525-1131-3.4+671.52</f>
        <v>2062.12</v>
      </c>
      <c r="AC52" s="2">
        <v>2062.12</v>
      </c>
      <c r="AD52" s="2">
        <v>3080.38</v>
      </c>
    </row>
    <row r="53" spans="1:30" ht="27" thickBot="1">
      <c r="A53" s="33"/>
      <c r="B53" s="38"/>
      <c r="C53" s="39"/>
      <c r="D53" s="20" t="s">
        <v>46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6.5" thickBot="1">
      <c r="A54" s="40" t="s">
        <v>26</v>
      </c>
      <c r="B54" s="43" t="s">
        <v>52</v>
      </c>
      <c r="C54" s="44"/>
      <c r="D54" s="12" t="s">
        <v>19</v>
      </c>
      <c r="E54" s="3">
        <f>G54+I54+L54+N54+P54+R54+T54+V54+X54+Z54+AB54+AD54</f>
        <v>2096</v>
      </c>
      <c r="F54" s="3">
        <f>F57</f>
        <v>1746.4700000000003</v>
      </c>
      <c r="G54" s="3">
        <f>G57</f>
        <v>0</v>
      </c>
      <c r="H54" s="3">
        <f>H57</f>
        <v>0</v>
      </c>
      <c r="I54" s="3">
        <f t="shared" ref="I54:AD54" si="7">I57</f>
        <v>174.65</v>
      </c>
      <c r="J54" s="3">
        <f t="shared" si="7"/>
        <v>0</v>
      </c>
      <c r="K54" s="3">
        <f t="shared" si="7"/>
        <v>174.65</v>
      </c>
      <c r="L54" s="3">
        <f t="shared" si="7"/>
        <v>174.65</v>
      </c>
      <c r="M54" s="3">
        <f t="shared" si="7"/>
        <v>174.65</v>
      </c>
      <c r="N54" s="3">
        <f t="shared" si="7"/>
        <v>174.7</v>
      </c>
      <c r="O54" s="3">
        <f t="shared" si="7"/>
        <v>174.64</v>
      </c>
      <c r="P54" s="3">
        <f t="shared" si="7"/>
        <v>175</v>
      </c>
      <c r="Q54" s="3">
        <f t="shared" si="7"/>
        <v>174.65</v>
      </c>
      <c r="R54" s="3">
        <f t="shared" si="7"/>
        <v>174</v>
      </c>
      <c r="S54" s="3">
        <f t="shared" si="7"/>
        <v>174.65</v>
      </c>
      <c r="T54" s="3">
        <f t="shared" si="7"/>
        <v>175</v>
      </c>
      <c r="U54" s="3">
        <f t="shared" si="7"/>
        <v>174.64</v>
      </c>
      <c r="V54" s="3">
        <f t="shared" si="7"/>
        <v>175</v>
      </c>
      <c r="W54" s="3">
        <f t="shared" si="7"/>
        <v>174.65</v>
      </c>
      <c r="X54" s="3">
        <f t="shared" si="7"/>
        <v>174</v>
      </c>
      <c r="Y54" s="3">
        <f t="shared" si="7"/>
        <v>174.65</v>
      </c>
      <c r="Z54" s="3">
        <f t="shared" si="7"/>
        <v>174.64</v>
      </c>
      <c r="AA54" s="3">
        <f t="shared" si="7"/>
        <v>174.64</v>
      </c>
      <c r="AB54" s="3">
        <f t="shared" si="7"/>
        <v>291.36</v>
      </c>
      <c r="AC54" s="3">
        <f t="shared" si="7"/>
        <v>174.65</v>
      </c>
      <c r="AD54" s="3">
        <f t="shared" si="7"/>
        <v>233</v>
      </c>
    </row>
    <row r="55" spans="1:30" ht="26.25" thickBot="1">
      <c r="A55" s="41"/>
      <c r="B55" s="45"/>
      <c r="C55" s="46"/>
      <c r="D55" s="12" t="s">
        <v>20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9" thickBot="1">
      <c r="A56" s="41"/>
      <c r="B56" s="45"/>
      <c r="C56" s="46"/>
      <c r="D56" s="12" t="s">
        <v>21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6.25" thickBot="1">
      <c r="A57" s="41"/>
      <c r="B57" s="45"/>
      <c r="C57" s="46"/>
      <c r="D57" s="18" t="s">
        <v>45</v>
      </c>
      <c r="E57" s="3">
        <f>G57+I57+L57+N57+P57+R57+T57+V57+X57+Z57+AB57+AD57</f>
        <v>2096</v>
      </c>
      <c r="F57" s="3">
        <f>F62</f>
        <v>1746.4700000000003</v>
      </c>
      <c r="G57" s="3">
        <f>G62</f>
        <v>0</v>
      </c>
      <c r="H57" s="3">
        <f>H62</f>
        <v>0</v>
      </c>
      <c r="I57" s="3">
        <f t="shared" ref="I57:AD57" si="8">I62</f>
        <v>174.65</v>
      </c>
      <c r="J57" s="3">
        <f t="shared" si="8"/>
        <v>0</v>
      </c>
      <c r="K57" s="3">
        <f t="shared" si="8"/>
        <v>174.65</v>
      </c>
      <c r="L57" s="3">
        <f t="shared" si="8"/>
        <v>174.65</v>
      </c>
      <c r="M57" s="3">
        <f t="shared" si="8"/>
        <v>174.65</v>
      </c>
      <c r="N57" s="3">
        <f t="shared" si="8"/>
        <v>174.7</v>
      </c>
      <c r="O57" s="3">
        <f t="shared" si="8"/>
        <v>174.64</v>
      </c>
      <c r="P57" s="3">
        <f t="shared" si="8"/>
        <v>175</v>
      </c>
      <c r="Q57" s="3">
        <f t="shared" si="8"/>
        <v>174.65</v>
      </c>
      <c r="R57" s="3">
        <f t="shared" si="8"/>
        <v>174</v>
      </c>
      <c r="S57" s="3">
        <f t="shared" si="8"/>
        <v>174.65</v>
      </c>
      <c r="T57" s="3">
        <f t="shared" si="8"/>
        <v>175</v>
      </c>
      <c r="U57" s="3">
        <f t="shared" si="8"/>
        <v>174.64</v>
      </c>
      <c r="V57" s="3">
        <f t="shared" si="8"/>
        <v>175</v>
      </c>
      <c r="W57" s="3">
        <f t="shared" si="8"/>
        <v>174.65</v>
      </c>
      <c r="X57" s="3">
        <f t="shared" si="8"/>
        <v>174</v>
      </c>
      <c r="Y57" s="3">
        <f t="shared" si="8"/>
        <v>174.65</v>
      </c>
      <c r="Z57" s="3">
        <f t="shared" si="8"/>
        <v>174.64</v>
      </c>
      <c r="AA57" s="3">
        <f t="shared" si="8"/>
        <v>174.64</v>
      </c>
      <c r="AB57" s="3">
        <f t="shared" si="8"/>
        <v>291.36</v>
      </c>
      <c r="AC57" s="3">
        <f t="shared" si="8"/>
        <v>174.65</v>
      </c>
      <c r="AD57" s="3">
        <f t="shared" si="8"/>
        <v>233</v>
      </c>
    </row>
    <row r="58" spans="1:30" ht="30" customHeight="1" thickBot="1">
      <c r="A58" s="42"/>
      <c r="B58" s="47"/>
      <c r="C58" s="48"/>
      <c r="D58" s="4" t="s">
        <v>46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6.5" thickBot="1">
      <c r="A59" s="31" t="s">
        <v>27</v>
      </c>
      <c r="B59" s="34" t="s">
        <v>54</v>
      </c>
      <c r="C59" s="35"/>
      <c r="D59" s="13" t="s">
        <v>19</v>
      </c>
      <c r="E59" s="2">
        <f>G59+I59+L59+N59+P59+R59+T59+V59+X59+Z59+AB59+AD59</f>
        <v>2096</v>
      </c>
      <c r="F59" s="2">
        <f>F62</f>
        <v>1746.4700000000003</v>
      </c>
      <c r="G59" s="2">
        <f>G62</f>
        <v>0</v>
      </c>
      <c r="H59" s="2">
        <f>H62</f>
        <v>0</v>
      </c>
      <c r="I59" s="2">
        <f t="shared" ref="I59:AD59" si="9">I62</f>
        <v>174.65</v>
      </c>
      <c r="J59" s="2">
        <f t="shared" si="9"/>
        <v>0</v>
      </c>
      <c r="K59" s="2">
        <f t="shared" si="9"/>
        <v>174.65</v>
      </c>
      <c r="L59" s="2">
        <f t="shared" si="9"/>
        <v>174.65</v>
      </c>
      <c r="M59" s="2">
        <f t="shared" si="9"/>
        <v>174.65</v>
      </c>
      <c r="N59" s="2">
        <f t="shared" si="9"/>
        <v>174.7</v>
      </c>
      <c r="O59" s="2">
        <f t="shared" si="9"/>
        <v>174.64</v>
      </c>
      <c r="P59" s="2">
        <f t="shared" si="9"/>
        <v>175</v>
      </c>
      <c r="Q59" s="2">
        <f t="shared" si="9"/>
        <v>174.65</v>
      </c>
      <c r="R59" s="2">
        <f t="shared" si="9"/>
        <v>174</v>
      </c>
      <c r="S59" s="2">
        <f t="shared" si="9"/>
        <v>174.65</v>
      </c>
      <c r="T59" s="2">
        <f t="shared" si="9"/>
        <v>175</v>
      </c>
      <c r="U59" s="2">
        <f t="shared" si="9"/>
        <v>174.64</v>
      </c>
      <c r="V59" s="2">
        <f t="shared" si="9"/>
        <v>175</v>
      </c>
      <c r="W59" s="2">
        <f t="shared" si="9"/>
        <v>174.65</v>
      </c>
      <c r="X59" s="2">
        <f t="shared" si="9"/>
        <v>174</v>
      </c>
      <c r="Y59" s="2">
        <f t="shared" si="9"/>
        <v>174.65</v>
      </c>
      <c r="Z59" s="2">
        <f t="shared" si="9"/>
        <v>174.64</v>
      </c>
      <c r="AA59" s="2">
        <f t="shared" si="9"/>
        <v>174.64</v>
      </c>
      <c r="AB59" s="2">
        <f t="shared" si="9"/>
        <v>291.36</v>
      </c>
      <c r="AC59" s="2">
        <f t="shared" si="9"/>
        <v>174.65</v>
      </c>
      <c r="AD59" s="2">
        <f t="shared" si="9"/>
        <v>233</v>
      </c>
    </row>
    <row r="60" spans="1:30" ht="26.25" thickBot="1">
      <c r="A60" s="32"/>
      <c r="B60" s="36"/>
      <c r="C60" s="37"/>
      <c r="D60" s="13" t="s">
        <v>20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39" thickBot="1">
      <c r="A61" s="32"/>
      <c r="B61" s="36"/>
      <c r="C61" s="37"/>
      <c r="D61" s="13" t="s">
        <v>21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26.25" thickBot="1">
      <c r="A62" s="32"/>
      <c r="B62" s="36"/>
      <c r="C62" s="37"/>
      <c r="D62" s="17" t="s">
        <v>45</v>
      </c>
      <c r="E62" s="2">
        <f>G62+I62+L62+N62+P62+R62+T62+V62+X62+Z62+AB62+AD62</f>
        <v>2096</v>
      </c>
      <c r="F62" s="2">
        <f>H62+K62+M62+O62+Q62+S62+U62+W62+Y62+AA62+AC62</f>
        <v>1746.4700000000003</v>
      </c>
      <c r="G62" s="2">
        <f>117-58.65-58.35</f>
        <v>0</v>
      </c>
      <c r="H62" s="2"/>
      <c r="I62" s="2">
        <f>116+58.65</f>
        <v>174.65</v>
      </c>
      <c r="J62" s="2"/>
      <c r="K62" s="23">
        <v>174.65</v>
      </c>
      <c r="L62" s="2">
        <f>116+58.35+0.3</f>
        <v>174.65</v>
      </c>
      <c r="M62" s="2">
        <v>174.65</v>
      </c>
      <c r="N62" s="2">
        <f>175-0.3</f>
        <v>174.7</v>
      </c>
      <c r="O62" s="2">
        <v>174.64</v>
      </c>
      <c r="P62" s="2">
        <v>175</v>
      </c>
      <c r="Q62" s="2">
        <v>174.65</v>
      </c>
      <c r="R62" s="2">
        <v>174</v>
      </c>
      <c r="S62" s="2">
        <v>174.65</v>
      </c>
      <c r="T62" s="2">
        <v>175</v>
      </c>
      <c r="U62" s="2">
        <v>174.64</v>
      </c>
      <c r="V62" s="2">
        <v>175</v>
      </c>
      <c r="W62" s="2">
        <v>174.65</v>
      </c>
      <c r="X62" s="2">
        <v>174</v>
      </c>
      <c r="Y62" s="2">
        <v>174.65</v>
      </c>
      <c r="Z62" s="2">
        <f>233-58.36</f>
        <v>174.64</v>
      </c>
      <c r="AA62" s="2">
        <v>174.64</v>
      </c>
      <c r="AB62" s="2">
        <f>233+58.36</f>
        <v>291.36</v>
      </c>
      <c r="AC62" s="2">
        <v>174.65</v>
      </c>
      <c r="AD62" s="2">
        <v>233</v>
      </c>
    </row>
    <row r="63" spans="1:30" ht="27" thickBot="1">
      <c r="A63" s="33"/>
      <c r="B63" s="38"/>
      <c r="C63" s="39"/>
      <c r="D63" s="20" t="s">
        <v>46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30.6" customHeight="1" thickBot="1">
      <c r="A64" s="40"/>
      <c r="B64" s="43" t="s">
        <v>28</v>
      </c>
      <c r="C64" s="44"/>
      <c r="D64" s="18" t="s">
        <v>19</v>
      </c>
      <c r="E64" s="3">
        <f>G64+I64+L64+N64+P64+R64+T64+V64+X64+Z64+AB64+AD64</f>
        <v>33402</v>
      </c>
      <c r="F64" s="3">
        <f>F67</f>
        <v>29972</v>
      </c>
      <c r="G64" s="3">
        <f>G67</f>
        <v>4587.1000000000004</v>
      </c>
      <c r="H64" s="3">
        <f>H67</f>
        <v>4587.1000000000004</v>
      </c>
      <c r="I64" s="3">
        <f t="shared" ref="I64:AD64" si="10">I67</f>
        <v>3261.3</v>
      </c>
      <c r="J64" s="3">
        <f t="shared" si="10"/>
        <v>0</v>
      </c>
      <c r="K64" s="3">
        <f t="shared" si="10"/>
        <v>3261.3</v>
      </c>
      <c r="L64" s="3">
        <f t="shared" si="10"/>
        <v>2414.59</v>
      </c>
      <c r="M64" s="3">
        <f t="shared" si="10"/>
        <v>2414.59</v>
      </c>
      <c r="N64" s="3">
        <f t="shared" si="10"/>
        <v>4387.29</v>
      </c>
      <c r="O64" s="3">
        <f t="shared" si="10"/>
        <v>4387.2300000000005</v>
      </c>
      <c r="P64" s="3">
        <f t="shared" si="10"/>
        <v>1398.1200000000003</v>
      </c>
      <c r="Q64" s="3">
        <f t="shared" si="10"/>
        <v>1397.77</v>
      </c>
      <c r="R64" s="3">
        <f t="shared" si="10"/>
        <v>2996.7</v>
      </c>
      <c r="S64" s="3">
        <f t="shared" si="10"/>
        <v>2997.35</v>
      </c>
      <c r="T64" s="3">
        <f t="shared" si="10"/>
        <v>3433</v>
      </c>
      <c r="U64" s="3">
        <f t="shared" si="10"/>
        <v>3432.6</v>
      </c>
      <c r="V64" s="3">
        <f t="shared" si="10"/>
        <v>1686</v>
      </c>
      <c r="W64" s="3">
        <f t="shared" si="10"/>
        <v>1685.5900000000001</v>
      </c>
      <c r="X64" s="3">
        <f t="shared" si="10"/>
        <v>1555</v>
      </c>
      <c r="Y64" s="3">
        <f t="shared" si="10"/>
        <v>1555.66</v>
      </c>
      <c r="Z64" s="3">
        <f t="shared" si="10"/>
        <v>2016.04</v>
      </c>
      <c r="AA64" s="3">
        <f t="shared" si="10"/>
        <v>2016.04</v>
      </c>
      <c r="AB64" s="3">
        <f t="shared" si="10"/>
        <v>2353.48</v>
      </c>
      <c r="AC64" s="3">
        <f t="shared" si="10"/>
        <v>2236.77</v>
      </c>
      <c r="AD64" s="3">
        <f t="shared" si="10"/>
        <v>3313.38</v>
      </c>
    </row>
    <row r="65" spans="1:30" ht="26.25" thickBot="1">
      <c r="A65" s="41"/>
      <c r="B65" s="45"/>
      <c r="C65" s="46"/>
      <c r="D65" s="18" t="s">
        <v>20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9" thickBot="1">
      <c r="A66" s="41"/>
      <c r="B66" s="45"/>
      <c r="C66" s="46"/>
      <c r="D66" s="18" t="s">
        <v>21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26.25" thickBot="1">
      <c r="A67" s="41"/>
      <c r="B67" s="45"/>
      <c r="C67" s="46"/>
      <c r="D67" s="18" t="s">
        <v>45</v>
      </c>
      <c r="E67" s="3">
        <f>G67+I67+L67+N67+P67+R67+T67+V67+X67+Z67+AB67+AD67</f>
        <v>33402</v>
      </c>
      <c r="F67" s="3">
        <f>F47+F57</f>
        <v>29972</v>
      </c>
      <c r="G67" s="3">
        <f>G47+G57</f>
        <v>4587.1000000000004</v>
      </c>
      <c r="H67" s="3">
        <f>H47+H57</f>
        <v>4587.1000000000004</v>
      </c>
      <c r="I67" s="3">
        <f t="shared" ref="I67:AD67" si="11">I47+I57</f>
        <v>3261.3</v>
      </c>
      <c r="J67" s="3">
        <f t="shared" si="11"/>
        <v>0</v>
      </c>
      <c r="K67" s="3">
        <f t="shared" si="11"/>
        <v>3261.3</v>
      </c>
      <c r="L67" s="3">
        <f t="shared" si="11"/>
        <v>2414.59</v>
      </c>
      <c r="M67" s="3">
        <f t="shared" si="11"/>
        <v>2414.59</v>
      </c>
      <c r="N67" s="3">
        <f t="shared" si="11"/>
        <v>4387.29</v>
      </c>
      <c r="O67" s="3">
        <f t="shared" si="11"/>
        <v>4387.2300000000005</v>
      </c>
      <c r="P67" s="3">
        <f t="shared" si="11"/>
        <v>1398.1200000000003</v>
      </c>
      <c r="Q67" s="3">
        <f t="shared" si="11"/>
        <v>1397.77</v>
      </c>
      <c r="R67" s="3">
        <f t="shared" si="11"/>
        <v>2996.7</v>
      </c>
      <c r="S67" s="3">
        <f t="shared" si="11"/>
        <v>2997.35</v>
      </c>
      <c r="T67" s="3">
        <f t="shared" si="11"/>
        <v>3433</v>
      </c>
      <c r="U67" s="3">
        <f t="shared" si="11"/>
        <v>3432.6</v>
      </c>
      <c r="V67" s="3">
        <f t="shared" si="11"/>
        <v>1686</v>
      </c>
      <c r="W67" s="3">
        <f t="shared" si="11"/>
        <v>1685.5900000000001</v>
      </c>
      <c r="X67" s="3">
        <f t="shared" si="11"/>
        <v>1555</v>
      </c>
      <c r="Y67" s="3">
        <f t="shared" si="11"/>
        <v>1555.66</v>
      </c>
      <c r="Z67" s="3">
        <f t="shared" si="11"/>
        <v>2016.04</v>
      </c>
      <c r="AA67" s="3">
        <f t="shared" si="11"/>
        <v>2016.04</v>
      </c>
      <c r="AB67" s="3">
        <f t="shared" si="11"/>
        <v>2353.48</v>
      </c>
      <c r="AC67" s="3">
        <f t="shared" si="11"/>
        <v>2236.77</v>
      </c>
      <c r="AD67" s="3">
        <f t="shared" si="11"/>
        <v>3313.38</v>
      </c>
    </row>
    <row r="68" spans="1:30" ht="30" customHeight="1" thickBot="1">
      <c r="A68" s="42"/>
      <c r="B68" s="47"/>
      <c r="C68" s="48"/>
      <c r="D68" s="4" t="s">
        <v>46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5" customHeight="1" thickBot="1">
      <c r="A69" s="29" t="s">
        <v>33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16.5" thickBot="1">
      <c r="A70" s="41" t="s">
        <v>24</v>
      </c>
      <c r="B70" s="51" t="s">
        <v>53</v>
      </c>
      <c r="C70" s="52"/>
      <c r="D70" s="12" t="s">
        <v>19</v>
      </c>
      <c r="E70" s="3">
        <f>G70+I70+L70+N70+P70+R70+T70+V70+X70+Z70+AB70+AD70</f>
        <v>4420</v>
      </c>
      <c r="F70" s="3">
        <f>F73</f>
        <v>0</v>
      </c>
      <c r="G70" s="3">
        <f>G73</f>
        <v>401</v>
      </c>
      <c r="H70" s="3">
        <f>H73</f>
        <v>0</v>
      </c>
      <c r="I70" s="3">
        <f t="shared" ref="I70:AD70" si="12">I73</f>
        <v>402</v>
      </c>
      <c r="J70" s="3">
        <f t="shared" si="12"/>
        <v>0</v>
      </c>
      <c r="K70" s="3">
        <f t="shared" si="12"/>
        <v>0</v>
      </c>
      <c r="L70" s="3">
        <f t="shared" si="12"/>
        <v>0</v>
      </c>
      <c r="M70" s="3">
        <f t="shared" si="12"/>
        <v>0</v>
      </c>
      <c r="N70" s="3">
        <f t="shared" si="12"/>
        <v>402</v>
      </c>
      <c r="O70" s="3">
        <f t="shared" si="12"/>
        <v>0</v>
      </c>
      <c r="P70" s="3">
        <f t="shared" si="12"/>
        <v>402</v>
      </c>
      <c r="Q70" s="3">
        <f t="shared" si="12"/>
        <v>0</v>
      </c>
      <c r="R70" s="3">
        <f t="shared" si="12"/>
        <v>402</v>
      </c>
      <c r="S70" s="3">
        <f t="shared" si="12"/>
        <v>0</v>
      </c>
      <c r="T70" s="3">
        <f t="shared" si="12"/>
        <v>401</v>
      </c>
      <c r="U70" s="3">
        <f t="shared" si="12"/>
        <v>0</v>
      </c>
      <c r="V70" s="3">
        <f t="shared" si="12"/>
        <v>402</v>
      </c>
      <c r="W70" s="3">
        <f t="shared" si="12"/>
        <v>0</v>
      </c>
      <c r="X70" s="3">
        <f t="shared" si="12"/>
        <v>402</v>
      </c>
      <c r="Y70" s="3">
        <f t="shared" si="12"/>
        <v>0</v>
      </c>
      <c r="Z70" s="3">
        <f t="shared" si="12"/>
        <v>402</v>
      </c>
      <c r="AA70" s="3">
        <f t="shared" si="12"/>
        <v>0</v>
      </c>
      <c r="AB70" s="3">
        <f t="shared" si="12"/>
        <v>402</v>
      </c>
      <c r="AC70" s="3">
        <f t="shared" si="12"/>
        <v>0</v>
      </c>
      <c r="AD70" s="3">
        <f t="shared" si="12"/>
        <v>402</v>
      </c>
    </row>
    <row r="71" spans="1:30" ht="26.25" thickBot="1">
      <c r="A71" s="49"/>
      <c r="B71" s="45"/>
      <c r="C71" s="46"/>
      <c r="D71" s="12" t="s">
        <v>20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39" thickBot="1">
      <c r="A72" s="49"/>
      <c r="B72" s="45"/>
      <c r="C72" s="46"/>
      <c r="D72" s="12" t="s">
        <v>21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26.25" thickBot="1">
      <c r="A73" s="49"/>
      <c r="B73" s="45"/>
      <c r="C73" s="46"/>
      <c r="D73" s="18" t="s">
        <v>45</v>
      </c>
      <c r="E73" s="3">
        <f>G73+I73+L73+N73+P73+R73+T73+V73+X73+Z73+AB73+AD73</f>
        <v>4420</v>
      </c>
      <c r="F73" s="3">
        <f>F78</f>
        <v>0</v>
      </c>
      <c r="G73" s="3">
        <f>G78</f>
        <v>401</v>
      </c>
      <c r="H73" s="3">
        <f>H78</f>
        <v>0</v>
      </c>
      <c r="I73" s="3">
        <f t="shared" ref="I73:AD73" si="13">I78</f>
        <v>402</v>
      </c>
      <c r="J73" s="3">
        <f t="shared" si="13"/>
        <v>0</v>
      </c>
      <c r="K73" s="3">
        <f t="shared" si="13"/>
        <v>0</v>
      </c>
      <c r="L73" s="3">
        <f t="shared" si="13"/>
        <v>0</v>
      </c>
      <c r="M73" s="3">
        <f t="shared" si="13"/>
        <v>0</v>
      </c>
      <c r="N73" s="3">
        <f t="shared" si="13"/>
        <v>402</v>
      </c>
      <c r="O73" s="3">
        <f t="shared" si="13"/>
        <v>0</v>
      </c>
      <c r="P73" s="3">
        <f t="shared" si="13"/>
        <v>402</v>
      </c>
      <c r="Q73" s="3">
        <f t="shared" si="13"/>
        <v>0</v>
      </c>
      <c r="R73" s="3">
        <f t="shared" si="13"/>
        <v>402</v>
      </c>
      <c r="S73" s="3">
        <f t="shared" si="13"/>
        <v>0</v>
      </c>
      <c r="T73" s="3">
        <f t="shared" si="13"/>
        <v>401</v>
      </c>
      <c r="U73" s="3">
        <f t="shared" si="13"/>
        <v>0</v>
      </c>
      <c r="V73" s="3">
        <f t="shared" si="13"/>
        <v>402</v>
      </c>
      <c r="W73" s="3">
        <f t="shared" si="13"/>
        <v>0</v>
      </c>
      <c r="X73" s="3">
        <f t="shared" si="13"/>
        <v>402</v>
      </c>
      <c r="Y73" s="3">
        <f t="shared" si="13"/>
        <v>0</v>
      </c>
      <c r="Z73" s="3">
        <f t="shared" si="13"/>
        <v>402</v>
      </c>
      <c r="AA73" s="3">
        <f t="shared" si="13"/>
        <v>0</v>
      </c>
      <c r="AB73" s="3">
        <f t="shared" si="13"/>
        <v>402</v>
      </c>
      <c r="AC73" s="3">
        <f t="shared" si="13"/>
        <v>0</v>
      </c>
      <c r="AD73" s="3">
        <f t="shared" si="13"/>
        <v>402</v>
      </c>
    </row>
    <row r="74" spans="1:30" ht="24.75" customHeight="1" thickBot="1">
      <c r="A74" s="50"/>
      <c r="B74" s="47"/>
      <c r="C74" s="48"/>
      <c r="D74" s="4" t="s">
        <v>46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6.5" thickBot="1">
      <c r="A75" s="53" t="s">
        <v>25</v>
      </c>
      <c r="B75" s="34" t="s">
        <v>56</v>
      </c>
      <c r="C75" s="35"/>
      <c r="D75" s="13" t="s">
        <v>19</v>
      </c>
      <c r="E75" s="2">
        <f>G75+I75+L75+N75+P75+R75+T75+V75+X75+Z75+AB75+AD75</f>
        <v>4420</v>
      </c>
      <c r="F75" s="2">
        <f>F78</f>
        <v>0</v>
      </c>
      <c r="G75" s="2">
        <f>G78</f>
        <v>401</v>
      </c>
      <c r="H75" s="2">
        <f>H78</f>
        <v>0</v>
      </c>
      <c r="I75" s="2">
        <f>I78</f>
        <v>402</v>
      </c>
      <c r="J75" s="2">
        <f t="shared" ref="J75:AD75" si="14">J78</f>
        <v>0</v>
      </c>
      <c r="K75" s="2">
        <f t="shared" si="14"/>
        <v>0</v>
      </c>
      <c r="L75" s="2">
        <f t="shared" si="14"/>
        <v>0</v>
      </c>
      <c r="M75" s="2">
        <f t="shared" si="14"/>
        <v>0</v>
      </c>
      <c r="N75" s="2">
        <f t="shared" si="14"/>
        <v>402</v>
      </c>
      <c r="O75" s="2">
        <f t="shared" si="14"/>
        <v>0</v>
      </c>
      <c r="P75" s="2">
        <f t="shared" si="14"/>
        <v>402</v>
      </c>
      <c r="Q75" s="2">
        <f t="shared" si="14"/>
        <v>0</v>
      </c>
      <c r="R75" s="2">
        <f t="shared" si="14"/>
        <v>402</v>
      </c>
      <c r="S75" s="2">
        <f t="shared" si="14"/>
        <v>0</v>
      </c>
      <c r="T75" s="2">
        <f t="shared" si="14"/>
        <v>401</v>
      </c>
      <c r="U75" s="2">
        <f t="shared" si="14"/>
        <v>0</v>
      </c>
      <c r="V75" s="2">
        <f t="shared" si="14"/>
        <v>402</v>
      </c>
      <c r="W75" s="2">
        <f t="shared" si="14"/>
        <v>0</v>
      </c>
      <c r="X75" s="2">
        <f t="shared" si="14"/>
        <v>402</v>
      </c>
      <c r="Y75" s="2">
        <f t="shared" si="14"/>
        <v>0</v>
      </c>
      <c r="Z75" s="2">
        <f t="shared" si="14"/>
        <v>402</v>
      </c>
      <c r="AA75" s="2">
        <f t="shared" si="14"/>
        <v>0</v>
      </c>
      <c r="AB75" s="2">
        <f t="shared" si="14"/>
        <v>402</v>
      </c>
      <c r="AC75" s="2">
        <f t="shared" si="14"/>
        <v>0</v>
      </c>
      <c r="AD75" s="2">
        <f t="shared" si="14"/>
        <v>402</v>
      </c>
    </row>
    <row r="76" spans="1:30" ht="26.25" thickBot="1">
      <c r="A76" s="32"/>
      <c r="B76" s="36"/>
      <c r="C76" s="37"/>
      <c r="D76" s="13" t="s">
        <v>20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39" thickBot="1">
      <c r="A77" s="32"/>
      <c r="B77" s="36"/>
      <c r="C77" s="37"/>
      <c r="D77" s="13" t="s">
        <v>21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26.25" thickBot="1">
      <c r="A78" s="32"/>
      <c r="B78" s="36"/>
      <c r="C78" s="37"/>
      <c r="D78" s="17" t="s">
        <v>45</v>
      </c>
      <c r="E78" s="2">
        <f>G78+I78+L78+N78+P78+R78+T78+V78+X78+Z78+AB78+AD78</f>
        <v>4420</v>
      </c>
      <c r="F78" s="2">
        <f>H78+K78+O78</f>
        <v>0</v>
      </c>
      <c r="G78" s="2">
        <v>401</v>
      </c>
      <c r="H78" s="2">
        <v>0</v>
      </c>
      <c r="I78" s="2">
        <v>402</v>
      </c>
      <c r="J78" s="2"/>
      <c r="K78" s="23">
        <v>0</v>
      </c>
      <c r="L78" s="2">
        <v>0</v>
      </c>
      <c r="M78" s="2"/>
      <c r="N78" s="2">
        <v>402</v>
      </c>
      <c r="O78" s="2">
        <v>0</v>
      </c>
      <c r="P78" s="2">
        <v>402</v>
      </c>
      <c r="Q78" s="2">
        <v>0</v>
      </c>
      <c r="R78" s="2">
        <v>402</v>
      </c>
      <c r="S78" s="2">
        <v>0</v>
      </c>
      <c r="T78" s="2">
        <v>401</v>
      </c>
      <c r="U78" s="2"/>
      <c r="V78" s="2">
        <v>402</v>
      </c>
      <c r="W78" s="2"/>
      <c r="X78" s="2">
        <v>402</v>
      </c>
      <c r="Y78" s="2"/>
      <c r="Z78" s="2">
        <v>402</v>
      </c>
      <c r="AA78" s="2">
        <v>0</v>
      </c>
      <c r="AB78" s="2">
        <v>402</v>
      </c>
      <c r="AC78" s="2">
        <v>0</v>
      </c>
      <c r="AD78" s="2">
        <v>402</v>
      </c>
    </row>
    <row r="79" spans="1:30" ht="27" thickBot="1">
      <c r="A79" s="33"/>
      <c r="B79" s="38"/>
      <c r="C79" s="39"/>
      <c r="D79" s="20" t="s">
        <v>46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6.5" thickBot="1">
      <c r="A80" s="43" t="s">
        <v>57</v>
      </c>
      <c r="B80" s="57"/>
      <c r="C80" s="44"/>
      <c r="D80" s="12" t="s">
        <v>19</v>
      </c>
      <c r="E80" s="3">
        <f>G80+I80+L80+N80+P80+R80+T80+V80+X80+Z80+AB80+AD80</f>
        <v>4420</v>
      </c>
      <c r="F80" s="3">
        <f>F83</f>
        <v>0</v>
      </c>
      <c r="G80" s="3">
        <f>G83</f>
        <v>401</v>
      </c>
      <c r="H80" s="3">
        <f>H83</f>
        <v>0</v>
      </c>
      <c r="I80" s="3">
        <f t="shared" ref="I80:AD80" si="15">I83</f>
        <v>402</v>
      </c>
      <c r="J80" s="3">
        <f t="shared" si="15"/>
        <v>0</v>
      </c>
      <c r="K80" s="3">
        <f t="shared" si="15"/>
        <v>0</v>
      </c>
      <c r="L80" s="3">
        <f t="shared" si="15"/>
        <v>0</v>
      </c>
      <c r="M80" s="3">
        <f t="shared" si="15"/>
        <v>0</v>
      </c>
      <c r="N80" s="3">
        <f t="shared" si="15"/>
        <v>402</v>
      </c>
      <c r="O80" s="3">
        <f t="shared" si="15"/>
        <v>0</v>
      </c>
      <c r="P80" s="3">
        <f t="shared" si="15"/>
        <v>402</v>
      </c>
      <c r="Q80" s="3">
        <f t="shared" si="15"/>
        <v>0</v>
      </c>
      <c r="R80" s="3">
        <f t="shared" si="15"/>
        <v>402</v>
      </c>
      <c r="S80" s="3">
        <f t="shared" si="15"/>
        <v>0</v>
      </c>
      <c r="T80" s="3">
        <f t="shared" si="15"/>
        <v>401</v>
      </c>
      <c r="U80" s="3">
        <f t="shared" si="15"/>
        <v>0</v>
      </c>
      <c r="V80" s="3">
        <f t="shared" si="15"/>
        <v>402</v>
      </c>
      <c r="W80" s="3">
        <f t="shared" si="15"/>
        <v>0</v>
      </c>
      <c r="X80" s="3">
        <f t="shared" si="15"/>
        <v>402</v>
      </c>
      <c r="Y80" s="3">
        <f t="shared" si="15"/>
        <v>0</v>
      </c>
      <c r="Z80" s="3">
        <f t="shared" si="15"/>
        <v>402</v>
      </c>
      <c r="AA80" s="3">
        <f t="shared" si="15"/>
        <v>0</v>
      </c>
      <c r="AB80" s="3">
        <f t="shared" si="15"/>
        <v>402</v>
      </c>
      <c r="AC80" s="3">
        <f t="shared" si="15"/>
        <v>0</v>
      </c>
      <c r="AD80" s="3">
        <f t="shared" si="15"/>
        <v>402</v>
      </c>
    </row>
    <row r="81" spans="1:30" ht="26.25" thickBot="1">
      <c r="A81" s="51"/>
      <c r="B81" s="58"/>
      <c r="C81" s="52"/>
      <c r="D81" s="12" t="s">
        <v>20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39" thickBot="1">
      <c r="A82" s="51"/>
      <c r="B82" s="58"/>
      <c r="C82" s="52"/>
      <c r="D82" s="12" t="s">
        <v>21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26.25" thickBot="1">
      <c r="A83" s="51"/>
      <c r="B83" s="58"/>
      <c r="C83" s="52"/>
      <c r="D83" s="18" t="s">
        <v>45</v>
      </c>
      <c r="E83" s="3">
        <f>G83+I83+L83+N83+P83+R83+T83+V83+X83+Z83+AB83+AD83</f>
        <v>4420</v>
      </c>
      <c r="F83" s="3">
        <f>F73</f>
        <v>0</v>
      </c>
      <c r="G83" s="3">
        <f>G73</f>
        <v>401</v>
      </c>
      <c r="H83" s="3">
        <f>H73</f>
        <v>0</v>
      </c>
      <c r="I83" s="3">
        <f t="shared" ref="I83:AD83" si="16">I73</f>
        <v>402</v>
      </c>
      <c r="J83" s="3">
        <f t="shared" si="16"/>
        <v>0</v>
      </c>
      <c r="K83" s="3">
        <f t="shared" si="16"/>
        <v>0</v>
      </c>
      <c r="L83" s="3">
        <f t="shared" si="16"/>
        <v>0</v>
      </c>
      <c r="M83" s="3">
        <f t="shared" si="16"/>
        <v>0</v>
      </c>
      <c r="N83" s="3">
        <f t="shared" si="16"/>
        <v>402</v>
      </c>
      <c r="O83" s="3">
        <f t="shared" si="16"/>
        <v>0</v>
      </c>
      <c r="P83" s="3">
        <f t="shared" si="16"/>
        <v>402</v>
      </c>
      <c r="Q83" s="3">
        <f t="shared" si="16"/>
        <v>0</v>
      </c>
      <c r="R83" s="3">
        <f t="shared" si="16"/>
        <v>402</v>
      </c>
      <c r="S83" s="3">
        <f t="shared" si="16"/>
        <v>0</v>
      </c>
      <c r="T83" s="3">
        <f t="shared" si="16"/>
        <v>401</v>
      </c>
      <c r="U83" s="3">
        <f t="shared" si="16"/>
        <v>0</v>
      </c>
      <c r="V83" s="3">
        <f t="shared" si="16"/>
        <v>402</v>
      </c>
      <c r="W83" s="3">
        <f t="shared" si="16"/>
        <v>0</v>
      </c>
      <c r="X83" s="3">
        <f t="shared" si="16"/>
        <v>402</v>
      </c>
      <c r="Y83" s="3">
        <f t="shared" si="16"/>
        <v>0</v>
      </c>
      <c r="Z83" s="3">
        <f t="shared" si="16"/>
        <v>402</v>
      </c>
      <c r="AA83" s="3">
        <f t="shared" si="16"/>
        <v>0</v>
      </c>
      <c r="AB83" s="3">
        <f t="shared" si="16"/>
        <v>402</v>
      </c>
      <c r="AC83" s="3">
        <f t="shared" si="16"/>
        <v>0</v>
      </c>
      <c r="AD83" s="3">
        <f t="shared" si="16"/>
        <v>402</v>
      </c>
    </row>
    <row r="84" spans="1:30" ht="33" customHeight="1" thickBot="1">
      <c r="A84" s="59"/>
      <c r="B84" s="60"/>
      <c r="C84" s="61"/>
      <c r="D84" s="4" t="s">
        <v>46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thickBot="1">
      <c r="A85" s="43" t="s">
        <v>29</v>
      </c>
      <c r="B85" s="57"/>
      <c r="C85" s="44"/>
      <c r="D85" s="12" t="s">
        <v>19</v>
      </c>
      <c r="E85" s="3">
        <f>G85+I85+L85+N85+P85+R85+T85+V85+X85+Z85+AB85+AD85</f>
        <v>37822</v>
      </c>
      <c r="F85" s="3">
        <f>F88</f>
        <v>29972</v>
      </c>
      <c r="G85" s="3">
        <f>G88</f>
        <v>4988.1000000000004</v>
      </c>
      <c r="H85" s="3">
        <f>H88</f>
        <v>4587.1000000000004</v>
      </c>
      <c r="I85" s="3">
        <f t="shared" ref="I85:AD85" si="17">I88</f>
        <v>3663.3</v>
      </c>
      <c r="J85" s="3">
        <f t="shared" si="17"/>
        <v>0</v>
      </c>
      <c r="K85" s="3">
        <f t="shared" si="17"/>
        <v>3261.3</v>
      </c>
      <c r="L85" s="3">
        <f t="shared" si="17"/>
        <v>2414.59</v>
      </c>
      <c r="M85" s="3">
        <f t="shared" si="17"/>
        <v>2414.59</v>
      </c>
      <c r="N85" s="3">
        <f t="shared" si="17"/>
        <v>4789.29</v>
      </c>
      <c r="O85" s="3">
        <f t="shared" si="17"/>
        <v>4387.2300000000005</v>
      </c>
      <c r="P85" s="3">
        <f t="shared" si="17"/>
        <v>1800.1200000000003</v>
      </c>
      <c r="Q85" s="3">
        <f t="shared" si="17"/>
        <v>1397.77</v>
      </c>
      <c r="R85" s="3">
        <f t="shared" si="17"/>
        <v>3398.7</v>
      </c>
      <c r="S85" s="3">
        <f t="shared" si="17"/>
        <v>2997.35</v>
      </c>
      <c r="T85" s="3">
        <f t="shared" si="17"/>
        <v>3834</v>
      </c>
      <c r="U85" s="3">
        <f t="shared" si="17"/>
        <v>3432.6</v>
      </c>
      <c r="V85" s="3">
        <f t="shared" si="17"/>
        <v>2088</v>
      </c>
      <c r="W85" s="3">
        <f t="shared" si="17"/>
        <v>1685.5900000000001</v>
      </c>
      <c r="X85" s="3">
        <f t="shared" si="17"/>
        <v>1957</v>
      </c>
      <c r="Y85" s="3">
        <f t="shared" si="17"/>
        <v>1555.66</v>
      </c>
      <c r="Z85" s="3">
        <f t="shared" si="17"/>
        <v>2418.04</v>
      </c>
      <c r="AA85" s="3">
        <f t="shared" si="17"/>
        <v>2016.04</v>
      </c>
      <c r="AB85" s="3">
        <f t="shared" si="17"/>
        <v>2755.48</v>
      </c>
      <c r="AC85" s="3">
        <f t="shared" si="17"/>
        <v>2236.77</v>
      </c>
      <c r="AD85" s="3">
        <f t="shared" si="17"/>
        <v>3715.38</v>
      </c>
    </row>
    <row r="86" spans="1:30" ht="26.25" thickBot="1">
      <c r="A86" s="51"/>
      <c r="B86" s="58"/>
      <c r="C86" s="52"/>
      <c r="D86" s="12" t="s">
        <v>20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39" thickBot="1">
      <c r="A87" s="51"/>
      <c r="B87" s="58"/>
      <c r="C87" s="52"/>
      <c r="D87" s="12" t="s">
        <v>21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26.25" thickBot="1">
      <c r="A88" s="51"/>
      <c r="B88" s="58"/>
      <c r="C88" s="52"/>
      <c r="D88" s="18" t="s">
        <v>45</v>
      </c>
      <c r="E88" s="3">
        <f>G88+I88+L88+N88+P88+R88+T88+V88+X88+Z88+AB88+AD88</f>
        <v>37822</v>
      </c>
      <c r="F88" s="3">
        <f>F15</f>
        <v>29972</v>
      </c>
      <c r="G88" s="3">
        <f>G15</f>
        <v>4988.1000000000004</v>
      </c>
      <c r="H88" s="3">
        <f>H15</f>
        <v>4587.1000000000004</v>
      </c>
      <c r="I88" s="3">
        <f t="shared" ref="I88:AD88" si="18">I15</f>
        <v>3663.3</v>
      </c>
      <c r="J88" s="3">
        <f t="shared" si="18"/>
        <v>0</v>
      </c>
      <c r="K88" s="3">
        <f t="shared" si="18"/>
        <v>3261.3</v>
      </c>
      <c r="L88" s="3">
        <f t="shared" si="18"/>
        <v>2414.59</v>
      </c>
      <c r="M88" s="3">
        <f t="shared" si="18"/>
        <v>2414.59</v>
      </c>
      <c r="N88" s="3">
        <f t="shared" si="18"/>
        <v>4789.29</v>
      </c>
      <c r="O88" s="3">
        <f t="shared" si="18"/>
        <v>4387.2300000000005</v>
      </c>
      <c r="P88" s="3">
        <f t="shared" si="18"/>
        <v>1800.1200000000003</v>
      </c>
      <c r="Q88" s="3">
        <f t="shared" si="18"/>
        <v>1397.77</v>
      </c>
      <c r="R88" s="3">
        <f t="shared" si="18"/>
        <v>3398.7</v>
      </c>
      <c r="S88" s="3">
        <f t="shared" si="18"/>
        <v>2997.35</v>
      </c>
      <c r="T88" s="3">
        <f t="shared" si="18"/>
        <v>3834</v>
      </c>
      <c r="U88" s="3">
        <f t="shared" si="18"/>
        <v>3432.6</v>
      </c>
      <c r="V88" s="3">
        <f t="shared" si="18"/>
        <v>2088</v>
      </c>
      <c r="W88" s="3">
        <f t="shared" si="18"/>
        <v>1685.5900000000001</v>
      </c>
      <c r="X88" s="3">
        <f t="shared" si="18"/>
        <v>1957</v>
      </c>
      <c r="Y88" s="3">
        <f t="shared" si="18"/>
        <v>1555.66</v>
      </c>
      <c r="Z88" s="3">
        <f t="shared" si="18"/>
        <v>2418.04</v>
      </c>
      <c r="AA88" s="3">
        <f t="shared" si="18"/>
        <v>2016.04</v>
      </c>
      <c r="AB88" s="3">
        <f t="shared" si="18"/>
        <v>2755.48</v>
      </c>
      <c r="AC88" s="3">
        <f t="shared" si="18"/>
        <v>2236.77</v>
      </c>
      <c r="AD88" s="3">
        <f t="shared" si="18"/>
        <v>3715.38</v>
      </c>
    </row>
    <row r="89" spans="1:30" ht="32.450000000000003" customHeight="1" thickBot="1">
      <c r="A89" s="59"/>
      <c r="B89" s="60"/>
      <c r="C89" s="61"/>
      <c r="D89" s="4" t="s">
        <v>46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7"/>
      <c r="Y89" s="3"/>
      <c r="Z89" s="3"/>
      <c r="AA89" s="3"/>
      <c r="AB89" s="3"/>
      <c r="AC89" s="3"/>
      <c r="AD89" s="3"/>
    </row>
    <row r="90" spans="1:30" ht="16.5" thickBot="1">
      <c r="A90" s="27" t="s">
        <v>30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</row>
    <row r="91" spans="1:30" ht="16.5" thickBot="1">
      <c r="A91" s="36" t="s">
        <v>31</v>
      </c>
      <c r="B91" s="54"/>
      <c r="C91" s="37"/>
      <c r="D91" s="13" t="s">
        <v>19</v>
      </c>
      <c r="E91" s="2">
        <f>G91+I91+L91+N91+P91+R91+T91+V91+X91+Z91+AB91+AD91</f>
        <v>0</v>
      </c>
      <c r="F91" s="2">
        <f>H91</f>
        <v>0</v>
      </c>
      <c r="G91" s="2">
        <f>G94</f>
        <v>0</v>
      </c>
      <c r="H91" s="2">
        <f>H94</f>
        <v>0</v>
      </c>
      <c r="I91" s="2">
        <f t="shared" ref="I91:AD91" si="19">I94</f>
        <v>0</v>
      </c>
      <c r="J91" s="2">
        <f t="shared" si="19"/>
        <v>0</v>
      </c>
      <c r="K91" s="2">
        <f t="shared" si="19"/>
        <v>0</v>
      </c>
      <c r="L91" s="2">
        <f t="shared" si="19"/>
        <v>0</v>
      </c>
      <c r="M91" s="2">
        <f t="shared" si="19"/>
        <v>0</v>
      </c>
      <c r="N91" s="2">
        <f t="shared" si="19"/>
        <v>0</v>
      </c>
      <c r="O91" s="2">
        <f t="shared" si="19"/>
        <v>0</v>
      </c>
      <c r="P91" s="2">
        <f t="shared" si="19"/>
        <v>0</v>
      </c>
      <c r="Q91" s="2">
        <f t="shared" si="19"/>
        <v>0</v>
      </c>
      <c r="R91" s="2">
        <f t="shared" si="19"/>
        <v>0</v>
      </c>
      <c r="S91" s="2">
        <f t="shared" si="19"/>
        <v>0</v>
      </c>
      <c r="T91" s="2">
        <f t="shared" si="19"/>
        <v>0</v>
      </c>
      <c r="U91" s="2">
        <f t="shared" si="19"/>
        <v>0</v>
      </c>
      <c r="V91" s="2">
        <f t="shared" si="19"/>
        <v>0</v>
      </c>
      <c r="W91" s="2">
        <f t="shared" si="19"/>
        <v>0</v>
      </c>
      <c r="X91" s="2">
        <f t="shared" si="19"/>
        <v>0</v>
      </c>
      <c r="Y91" s="2">
        <f t="shared" si="19"/>
        <v>0</v>
      </c>
      <c r="Z91" s="2">
        <f t="shared" si="19"/>
        <v>0</v>
      </c>
      <c r="AA91" s="2">
        <f t="shared" si="19"/>
        <v>0</v>
      </c>
      <c r="AB91" s="2">
        <f t="shared" si="19"/>
        <v>0</v>
      </c>
      <c r="AC91" s="2">
        <f t="shared" si="19"/>
        <v>0</v>
      </c>
      <c r="AD91" s="2">
        <f t="shared" si="19"/>
        <v>0</v>
      </c>
    </row>
    <row r="92" spans="1:30" ht="26.25" thickBot="1">
      <c r="A92" s="36"/>
      <c r="B92" s="54"/>
      <c r="C92" s="37"/>
      <c r="D92" s="13" t="s">
        <v>20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39" thickBot="1">
      <c r="A93" s="36"/>
      <c r="B93" s="54"/>
      <c r="C93" s="37"/>
      <c r="D93" s="13" t="s">
        <v>21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26.25" thickBot="1">
      <c r="A94" s="36"/>
      <c r="B94" s="54"/>
      <c r="C94" s="37"/>
      <c r="D94" s="17" t="s">
        <v>45</v>
      </c>
      <c r="E94" s="2">
        <f>G94+I94+L94+N94+P94+R94+T94+V94+X94+Z94+AB94+AD94</f>
        <v>0</v>
      </c>
      <c r="F94" s="2">
        <f>H94</f>
        <v>0</v>
      </c>
      <c r="G94" s="2">
        <v>0</v>
      </c>
      <c r="H94" s="2">
        <v>0</v>
      </c>
      <c r="I94" s="2">
        <v>0</v>
      </c>
      <c r="J94" s="2"/>
      <c r="K94" s="23"/>
      <c r="L94" s="2">
        <v>0</v>
      </c>
      <c r="M94" s="2"/>
      <c r="N94" s="2">
        <v>0</v>
      </c>
      <c r="O94" s="2"/>
      <c r="P94" s="2">
        <v>0</v>
      </c>
      <c r="Q94" s="2"/>
      <c r="R94" s="2">
        <v>0</v>
      </c>
      <c r="S94" s="2"/>
      <c r="T94" s="2">
        <v>0</v>
      </c>
      <c r="U94" s="2"/>
      <c r="V94" s="2">
        <v>0</v>
      </c>
      <c r="W94" s="2"/>
      <c r="X94" s="2">
        <v>0</v>
      </c>
      <c r="Y94" s="2"/>
      <c r="Z94" s="2">
        <v>0</v>
      </c>
      <c r="AA94" s="2"/>
      <c r="AB94" s="2">
        <v>0</v>
      </c>
      <c r="AC94" s="2"/>
      <c r="AD94" s="2">
        <v>0</v>
      </c>
    </row>
    <row r="95" spans="1:30" ht="27" thickBot="1">
      <c r="A95" s="38"/>
      <c r="B95" s="55"/>
      <c r="C95" s="39"/>
      <c r="D95" s="20" t="s">
        <v>46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6.5" thickBot="1">
      <c r="A96" s="34" t="s">
        <v>32</v>
      </c>
      <c r="B96" s="56"/>
      <c r="C96" s="35"/>
      <c r="D96" s="13" t="s">
        <v>19</v>
      </c>
      <c r="E96" s="2">
        <f>G96+I96+L96+N96+P96+R96+T96+V96+X96+Z96+AB96+AD96</f>
        <v>37822</v>
      </c>
      <c r="F96" s="2">
        <f>F99</f>
        <v>29972</v>
      </c>
      <c r="G96" s="2">
        <f>G99</f>
        <v>4988.1000000000004</v>
      </c>
      <c r="H96" s="2">
        <f>H99</f>
        <v>4587.1000000000004</v>
      </c>
      <c r="I96" s="2">
        <f t="shared" ref="I96:AD96" si="20">I99</f>
        <v>3663.3</v>
      </c>
      <c r="J96" s="2">
        <f t="shared" si="20"/>
        <v>0</v>
      </c>
      <c r="K96" s="2">
        <f t="shared" si="20"/>
        <v>3261.3</v>
      </c>
      <c r="L96" s="2">
        <f t="shared" si="20"/>
        <v>2414.59</v>
      </c>
      <c r="M96" s="2">
        <f t="shared" si="20"/>
        <v>2414.59</v>
      </c>
      <c r="N96" s="2">
        <f t="shared" si="20"/>
        <v>4789.29</v>
      </c>
      <c r="O96" s="2">
        <f t="shared" si="20"/>
        <v>4387.2300000000005</v>
      </c>
      <c r="P96" s="2">
        <f t="shared" si="20"/>
        <v>1800.1200000000003</v>
      </c>
      <c r="Q96" s="2">
        <f t="shared" si="20"/>
        <v>1397.77</v>
      </c>
      <c r="R96" s="2">
        <f t="shared" si="20"/>
        <v>3398.7</v>
      </c>
      <c r="S96" s="2">
        <f t="shared" si="20"/>
        <v>2997.35</v>
      </c>
      <c r="T96" s="2">
        <f t="shared" si="20"/>
        <v>3834</v>
      </c>
      <c r="U96" s="2">
        <f t="shared" si="20"/>
        <v>3432.6</v>
      </c>
      <c r="V96" s="2">
        <f t="shared" si="20"/>
        <v>2088</v>
      </c>
      <c r="W96" s="2">
        <f t="shared" si="20"/>
        <v>1685.5900000000001</v>
      </c>
      <c r="X96" s="2">
        <f t="shared" si="20"/>
        <v>1957</v>
      </c>
      <c r="Y96" s="2">
        <f t="shared" si="20"/>
        <v>1555.66</v>
      </c>
      <c r="Z96" s="2">
        <f t="shared" si="20"/>
        <v>2418.04</v>
      </c>
      <c r="AA96" s="2">
        <f t="shared" si="20"/>
        <v>2016.04</v>
      </c>
      <c r="AB96" s="2">
        <f t="shared" si="20"/>
        <v>2755.48</v>
      </c>
      <c r="AC96" s="2">
        <f t="shared" si="20"/>
        <v>2236.77</v>
      </c>
      <c r="AD96" s="2">
        <f t="shared" si="20"/>
        <v>3715.38</v>
      </c>
    </row>
    <row r="97" spans="1:30" ht="26.25" thickBot="1">
      <c r="A97" s="36"/>
      <c r="B97" s="54"/>
      <c r="C97" s="37"/>
      <c r="D97" s="13" t="s">
        <v>20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39" thickBot="1">
      <c r="A98" s="36"/>
      <c r="B98" s="54"/>
      <c r="C98" s="37"/>
      <c r="D98" s="13" t="s">
        <v>21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26.25" thickBot="1">
      <c r="A99" s="36"/>
      <c r="B99" s="54"/>
      <c r="C99" s="37"/>
      <c r="D99" s="17" t="s">
        <v>45</v>
      </c>
      <c r="E99" s="2">
        <f>G99+I99+L99+N99+P99+R99+T99+V99+X99+Z99+AB99+AD99</f>
        <v>37822</v>
      </c>
      <c r="F99" s="2">
        <f>F88-F94</f>
        <v>29972</v>
      </c>
      <c r="G99" s="2">
        <f>G88-G94</f>
        <v>4988.1000000000004</v>
      </c>
      <c r="H99" s="2">
        <f>H88-H94</f>
        <v>4587.1000000000004</v>
      </c>
      <c r="I99" s="2">
        <f t="shared" ref="I99:AD99" si="21">I88-I94</f>
        <v>3663.3</v>
      </c>
      <c r="J99" s="2">
        <f t="shared" si="21"/>
        <v>0</v>
      </c>
      <c r="K99" s="2">
        <f t="shared" si="21"/>
        <v>3261.3</v>
      </c>
      <c r="L99" s="2">
        <f t="shared" si="21"/>
        <v>2414.59</v>
      </c>
      <c r="M99" s="2">
        <f t="shared" si="21"/>
        <v>2414.59</v>
      </c>
      <c r="N99" s="2">
        <f t="shared" si="21"/>
        <v>4789.29</v>
      </c>
      <c r="O99" s="2">
        <f t="shared" si="21"/>
        <v>4387.2300000000005</v>
      </c>
      <c r="P99" s="2">
        <f t="shared" si="21"/>
        <v>1800.1200000000003</v>
      </c>
      <c r="Q99" s="2">
        <f t="shared" si="21"/>
        <v>1397.77</v>
      </c>
      <c r="R99" s="2">
        <f t="shared" si="21"/>
        <v>3398.7</v>
      </c>
      <c r="S99" s="2">
        <f t="shared" si="21"/>
        <v>2997.35</v>
      </c>
      <c r="T99" s="2">
        <f t="shared" si="21"/>
        <v>3834</v>
      </c>
      <c r="U99" s="2">
        <f t="shared" si="21"/>
        <v>3432.6</v>
      </c>
      <c r="V99" s="2">
        <f t="shared" si="21"/>
        <v>2088</v>
      </c>
      <c r="W99" s="2">
        <f t="shared" si="21"/>
        <v>1685.5900000000001</v>
      </c>
      <c r="X99" s="2">
        <f t="shared" si="21"/>
        <v>1957</v>
      </c>
      <c r="Y99" s="2">
        <f t="shared" si="21"/>
        <v>1555.66</v>
      </c>
      <c r="Z99" s="2">
        <f t="shared" si="21"/>
        <v>2418.04</v>
      </c>
      <c r="AA99" s="2">
        <f t="shared" si="21"/>
        <v>2016.04</v>
      </c>
      <c r="AB99" s="2">
        <f t="shared" si="21"/>
        <v>2755.48</v>
      </c>
      <c r="AC99" s="2">
        <f t="shared" si="21"/>
        <v>2236.77</v>
      </c>
      <c r="AD99" s="2">
        <f t="shared" si="21"/>
        <v>3715.38</v>
      </c>
    </row>
    <row r="100" spans="1:30" ht="27" thickBot="1">
      <c r="A100" s="38"/>
      <c r="B100" s="55"/>
      <c r="C100" s="39"/>
      <c r="D100" s="20" t="s">
        <v>46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>
      <c r="A101" s="14"/>
      <c r="B101" s="14"/>
      <c r="C101" s="14"/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0" customFormat="1" ht="18" customHeight="1">
      <c r="H102" s="11"/>
      <c r="I102" s="11"/>
    </row>
    <row r="103" spans="1:30" s="6" customFormat="1" ht="12.75">
      <c r="A103" s="6" t="s">
        <v>39</v>
      </c>
    </row>
    <row r="104" spans="1:30" s="6" customFormat="1" ht="12.75">
      <c r="A104" s="6" t="s">
        <v>37</v>
      </c>
    </row>
    <row r="105" spans="1:30" s="6" customFormat="1" ht="12.75">
      <c r="A105" s="6" t="s">
        <v>38</v>
      </c>
    </row>
    <row r="106" spans="1:30" s="6" customFormat="1" ht="12.75">
      <c r="A106" s="6" t="s">
        <v>40</v>
      </c>
    </row>
    <row r="107" spans="1:30" s="6" customFormat="1" ht="12.75">
      <c r="A107" s="6" t="s">
        <v>41</v>
      </c>
    </row>
  </sheetData>
  <mergeCells count="53">
    <mergeCell ref="A6:AD6"/>
    <mergeCell ref="Z2:AD2"/>
    <mergeCell ref="X1:AD1"/>
    <mergeCell ref="A3:AD3"/>
    <mergeCell ref="A4:AD4"/>
    <mergeCell ref="A5:AD5"/>
    <mergeCell ref="A8:A10"/>
    <mergeCell ref="B8:B10"/>
    <mergeCell ref="C8:C10"/>
    <mergeCell ref="D8:D10"/>
    <mergeCell ref="E8:F8"/>
    <mergeCell ref="F9:F10"/>
    <mergeCell ref="E9:E10"/>
    <mergeCell ref="G8:AD8"/>
    <mergeCell ref="G9:H9"/>
    <mergeCell ref="V9:W9"/>
    <mergeCell ref="X9:Y9"/>
    <mergeCell ref="Z9:AA9"/>
    <mergeCell ref="AB9:AC9"/>
    <mergeCell ref="L9:M9"/>
    <mergeCell ref="N9:O9"/>
    <mergeCell ref="P9:Q9"/>
    <mergeCell ref="R9:S9"/>
    <mergeCell ref="T9:U9"/>
    <mergeCell ref="I9:K9"/>
    <mergeCell ref="A17:C17"/>
    <mergeCell ref="A18:C22"/>
    <mergeCell ref="A38:C42"/>
    <mergeCell ref="A12:C16"/>
    <mergeCell ref="A23:C27"/>
    <mergeCell ref="A28:C32"/>
    <mergeCell ref="A33:C37"/>
    <mergeCell ref="A91:C95"/>
    <mergeCell ref="A96:C100"/>
    <mergeCell ref="A85:C89"/>
    <mergeCell ref="A70:A74"/>
    <mergeCell ref="B70:C74"/>
    <mergeCell ref="A75:A79"/>
    <mergeCell ref="B75:C79"/>
    <mergeCell ref="A80:C84"/>
    <mergeCell ref="A43:AD43"/>
    <mergeCell ref="A90:AD90"/>
    <mergeCell ref="A69:AD69"/>
    <mergeCell ref="A59:A63"/>
    <mergeCell ref="B59:C63"/>
    <mergeCell ref="A64:A68"/>
    <mergeCell ref="B64:C68"/>
    <mergeCell ref="A44:A48"/>
    <mergeCell ref="B44:C48"/>
    <mergeCell ref="A49:A53"/>
    <mergeCell ref="B49:C53"/>
    <mergeCell ref="A54:A58"/>
    <mergeCell ref="B54:C58"/>
  </mergeCells>
  <pageMargins left="0.39370078740157483" right="0.39370078740157483" top="0.78740157480314965" bottom="0.78740157480314965" header="0.19685039370078741" footer="0.19685039370078741"/>
  <pageSetup paperSize="9" scale="46" fitToHeight="13" orientation="landscape" useFirstPageNumber="1" copies="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А. Чудная</dc:creator>
  <cp:lastModifiedBy>Кудинова И.А.</cp:lastModifiedBy>
  <cp:lastPrinted>2019-12-04T06:21:14Z</cp:lastPrinted>
  <dcterms:created xsi:type="dcterms:W3CDTF">2016-03-10T09:16:50Z</dcterms:created>
  <dcterms:modified xsi:type="dcterms:W3CDTF">2019-12-04T06:42:32Z</dcterms:modified>
</cp:coreProperties>
</file>